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40" windowHeight="7755" tabRatio="652" activeTab="10"/>
  </bookViews>
  <sheets>
    <sheet name="TT" sheetId="1" r:id="rId1"/>
    <sheet name="01" sheetId="2" r:id="rId2"/>
    <sheet name="PT01" sheetId="3" r:id="rId3"/>
    <sheet name="02" sheetId="4" r:id="rId4"/>
    <sheet name="02 (bỏ)" sheetId="5" state="hidden" r:id="rId5"/>
    <sheet name="PT02" sheetId="6" r:id="rId6"/>
    <sheet name="03" sheetId="7" r:id="rId7"/>
    <sheet name="03 (bỏ)" sheetId="8" state="hidden" r:id="rId8"/>
    <sheet name="04" sheetId="9" r:id="rId9"/>
    <sheet name="04 (bỏ)" sheetId="10" state="hidden" r:id="rId10"/>
    <sheet name="05" sheetId="11" r:id="rId11"/>
    <sheet name="05 (bỏ)" sheetId="12" state="hidden" r:id="rId12"/>
    <sheet name="06" sheetId="13" r:id="rId13"/>
    <sheet name="07" sheetId="14" r:id="rId14"/>
    <sheet name="08" sheetId="15" r:id="rId15"/>
    <sheet name="09" sheetId="16" r:id="rId16"/>
    <sheet name="10" sheetId="17" r:id="rId17"/>
    <sheet name="11" sheetId="18" r:id="rId18"/>
    <sheet name="12" sheetId="19" r:id="rId19"/>
    <sheet name="PLChuaDieuKien"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xlnm.Print_Area" localSheetId="1">'01'!$A$1:$U$41</definedName>
    <definedName name="_xlnm.Print_Area" localSheetId="3">'02'!$A$1:$U$41</definedName>
    <definedName name="_xlnm.Print_Area" localSheetId="4">'02 (bỏ)'!$A$1:$V$39</definedName>
    <definedName name="_xlnm.Print_Area" localSheetId="6">'03'!$A$1:$U$22</definedName>
    <definedName name="_xlnm.Print_Area" localSheetId="7">'03 (bỏ)'!$A$1:$V$24</definedName>
    <definedName name="_xlnm.Print_Area" localSheetId="8">'04'!$A$1:$U$78</definedName>
    <definedName name="_xlnm.Print_Area" localSheetId="9">'04 (bỏ)'!$A$1:$U$23</definedName>
    <definedName name="_xlnm.Print_Area" localSheetId="10">'05'!#REF!</definedName>
    <definedName name="_xlnm.Print_Area" localSheetId="11">'05 (bỏ)'!$A$1:$V$23</definedName>
    <definedName name="_xlnm.Print_Area" localSheetId="12">'06'!$A$1:$J$29</definedName>
    <definedName name="_xlnm.Print_Area" localSheetId="13">'07'!$A$1:$J$21</definedName>
    <definedName name="_xlnm.Print_Area" localSheetId="14">'08'!$A$1:$W$26</definedName>
    <definedName name="_xlnm.Print_Area" localSheetId="15">'09'!$A$1:$U$21</definedName>
    <definedName name="_xlnm.Print_Area" localSheetId="16">'10'!$A$1:$X$21</definedName>
    <definedName name="_xlnm.Print_Area" localSheetId="17">'11'!$A$1:$T$21</definedName>
    <definedName name="_xlnm.Print_Area" localSheetId="18">'12'!$A$1:$V$19</definedName>
    <definedName name="_xlnm.Print_Area" localSheetId="2">'PT01'!$A$1:$D$36</definedName>
    <definedName name="_xlnm.Print_Area" localSheetId="5">'PT02'!$A$1:$D$36</definedName>
    <definedName name="_xlnm.Print_Area" localSheetId="0">'TT'!$A$1:$C$15</definedName>
    <definedName name="_xlnm.Print_Titles" localSheetId="11">'05 (bỏ)'!$2:$7</definedName>
    <definedName name="_xlnm.Print_Titles" localSheetId="19">'PLChuaDieuKien'!$4:$5</definedName>
    <definedName name="_xlnm.Print_Titles" localSheetId="2">'PT01'!$2:$2</definedName>
    <definedName name="_xlnm.Print_Titles" localSheetId="5">'PT02'!$2:$2</definedName>
  </definedNames>
  <calcPr fullCalcOnLoad="1"/>
</workbook>
</file>

<file path=xl/sharedStrings.xml><?xml version="1.0" encoding="utf-8"?>
<sst xmlns="http://schemas.openxmlformats.org/spreadsheetml/2006/main" count="1478" uniqueCount="456">
  <si>
    <t>I</t>
  </si>
  <si>
    <t>II</t>
  </si>
  <si>
    <t xml:space="preserve"> </t>
  </si>
  <si>
    <t>A</t>
  </si>
  <si>
    <t>Chia ra:</t>
  </si>
  <si>
    <t>Chi cục THA …</t>
  </si>
  <si>
    <t>Chấp hành viên …</t>
  </si>
  <si>
    <t>Chấp hành viên…</t>
  </si>
  <si>
    <t>Các Chi cục THADS</t>
  </si>
  <si>
    <t>…</t>
  </si>
  <si>
    <t>Tổng số</t>
  </si>
  <si>
    <t>….</t>
  </si>
  <si>
    <t>Tổng số</t>
  </si>
  <si>
    <t>1</t>
  </si>
  <si>
    <t>2</t>
  </si>
  <si>
    <t>1.1</t>
  </si>
  <si>
    <t>1.2</t>
  </si>
  <si>
    <t>2.1</t>
  </si>
  <si>
    <t>2.2</t>
  </si>
  <si>
    <t>3</t>
  </si>
  <si>
    <t>Chỉ tiêu</t>
  </si>
  <si>
    <t>Tên đơn vị</t>
  </si>
  <si>
    <t>4</t>
  </si>
  <si>
    <t>5</t>
  </si>
  <si>
    <t>6</t>
  </si>
  <si>
    <t>7</t>
  </si>
  <si>
    <t>8</t>
  </si>
  <si>
    <t>9</t>
  </si>
  <si>
    <t>Cục Thi hành án DS</t>
  </si>
  <si>
    <t>10</t>
  </si>
  <si>
    <t>11</t>
  </si>
  <si>
    <t>Dân sự</t>
  </si>
  <si>
    <t>Hôn nhân và gia đình</t>
  </si>
  <si>
    <t>Kinh doanh, thương mại</t>
  </si>
  <si>
    <t>Lao động</t>
  </si>
  <si>
    <t>Phá sản</t>
  </si>
  <si>
    <t>Ủy thác thi hành án</t>
  </si>
  <si>
    <t>Tổng số phải thi hành</t>
  </si>
  <si>
    <t>Có điều kiện thi hành</t>
  </si>
  <si>
    <t>Thi hành xong</t>
  </si>
  <si>
    <t>Đình chỉ thi hành án</t>
  </si>
  <si>
    <t>1.3</t>
  </si>
  <si>
    <t>Đang thi hành</t>
  </si>
  <si>
    <t>1.4</t>
  </si>
  <si>
    <t>1.5</t>
  </si>
  <si>
    <t>Tạm dừng thi hành án để giải quyết khiếu nại</t>
  </si>
  <si>
    <t>Trường hợp khác</t>
  </si>
  <si>
    <t>3.1</t>
  </si>
  <si>
    <t>3.2</t>
  </si>
  <si>
    <t>4.1</t>
  </si>
  <si>
    <t>4.2</t>
  </si>
  <si>
    <t>5.2</t>
  </si>
  <si>
    <t>5.3</t>
  </si>
  <si>
    <t>Giảm thi hành án</t>
  </si>
  <si>
    <t>Án phí</t>
  </si>
  <si>
    <t>Lệ phí</t>
  </si>
  <si>
    <t>Phạt</t>
  </si>
  <si>
    <t>Tịch thu</t>
  </si>
  <si>
    <t>Thu khác</t>
  </si>
  <si>
    <t>Chi cục THA...</t>
  </si>
  <si>
    <t>Truy thu</t>
  </si>
  <si>
    <t>Tổng số có điều kiện thi hành</t>
  </si>
  <si>
    <t>Thụ lý mới</t>
  </si>
  <si>
    <t>Điểm a khoản 1 Điều 44a</t>
  </si>
  <si>
    <t>Điểm b khoản 1 Điều 44a</t>
  </si>
  <si>
    <t>Điểm c khoản 1 Điều 44a</t>
  </si>
  <si>
    <t>Điểm a khoản 1 Điều 48</t>
  </si>
  <si>
    <t>Điểm b khoản 1 Điều 48</t>
  </si>
  <si>
    <t>Điểm d khoản 1 Điều 48</t>
  </si>
  <si>
    <t>Điểm đ khoản 1 Điều 48</t>
  </si>
  <si>
    <t>Điểm e khoản 1 Điều 48</t>
  </si>
  <si>
    <t>Điểm g khoản 1 Điều 48</t>
  </si>
  <si>
    <t>Khoản 2 Điều 48</t>
  </si>
  <si>
    <t>Khoản 1 Điều 49</t>
  </si>
  <si>
    <t>Khoản 2 Điều 49</t>
  </si>
  <si>
    <t>Chia ra</t>
  </si>
  <si>
    <t>5.1</t>
  </si>
  <si>
    <t>1.6</t>
  </si>
  <si>
    <t>Điểm h khoản 1 Điều 48</t>
  </si>
  <si>
    <t>Điểm c khoản 1 Điều 48</t>
  </si>
  <si>
    <t>1.7</t>
  </si>
  <si>
    <t xml:space="preserve">Tạm đình chỉ thi hành án </t>
  </si>
  <si>
    <t>Thu hồi, hủy quyết định thi hành án</t>
  </si>
  <si>
    <t>1.8</t>
  </si>
  <si>
    <t xml:space="preserve">Số hoãn thi hành án </t>
  </si>
  <si>
    <t>Số tạm đình chỉ thi hành án</t>
  </si>
  <si>
    <t>Đang trong thời gian tự nguyện thi hành án</t>
  </si>
  <si>
    <t xml:space="preserve">Số đình chỉ thi hành án </t>
  </si>
  <si>
    <t>Chủ động</t>
  </si>
  <si>
    <t>Tổng số việc chủ động</t>
  </si>
  <si>
    <t>Tổng số việc theo yêu cầu</t>
  </si>
  <si>
    <t>Theo yêu cầu</t>
  </si>
  <si>
    <t>3.3</t>
  </si>
  <si>
    <t>3.4</t>
  </si>
  <si>
    <t>Tổng số việc</t>
  </si>
  <si>
    <t>Tổng số tiền</t>
  </si>
  <si>
    <t>Tổng số thi hành xong</t>
  </si>
  <si>
    <t xml:space="preserve">Đình chỉ thi hành án </t>
  </si>
  <si>
    <t>Đơn vị tính: Việc và 1.000 VN đồng</t>
  </si>
  <si>
    <t xml:space="preserve">PHÂN TÍCH MỘT SỐ CHỈ TIÊU VIỆC 
THI HÀNH ÁN DÂN SỰ </t>
  </si>
  <si>
    <t>PHÂN TÍCH MỘT SỐ CHỈ TIÊU TIỀN
THI HÀNH ÁN DÂN SỰ</t>
  </si>
  <si>
    <t>13</t>
  </si>
  <si>
    <t>Loại khác</t>
  </si>
  <si>
    <t xml:space="preserve">Số chuyển kỳ sau </t>
  </si>
  <si>
    <t>12</t>
  </si>
  <si>
    <t>14</t>
  </si>
  <si>
    <t>15</t>
  </si>
  <si>
    <t>16</t>
  </si>
  <si>
    <t>Thi hành xong / Có điều kiện *100%</t>
  </si>
  <si>
    <t>Đang trong thời gian chờ ý kiến của cơ quan có thẩm quyền</t>
  </si>
  <si>
    <t>Số chưa có điều kiện theo Điều 44a</t>
  </si>
  <si>
    <t>2.3</t>
  </si>
  <si>
    <t>3.5</t>
  </si>
  <si>
    <t>3.6</t>
  </si>
  <si>
    <t>3.7</t>
  </si>
  <si>
    <t>3.8</t>
  </si>
  <si>
    <t>3.9</t>
  </si>
  <si>
    <t>5.4</t>
  </si>
  <si>
    <t>17</t>
  </si>
  <si>
    <r>
      <t xml:space="preserve">…………….., ngày… tháng …...năm......... …………
</t>
    </r>
    <r>
      <rPr>
        <b/>
        <sz val="13"/>
        <rFont val="Times New Roman"/>
        <family val="1"/>
      </rPr>
      <t xml:space="preserve">NGƯỜI LẬP BIỂU
</t>
    </r>
    <r>
      <rPr>
        <sz val="13"/>
        <rFont val="Times New Roman"/>
        <family val="1"/>
      </rPr>
      <t>(ký và ghi rõ họ tên)</t>
    </r>
  </si>
  <si>
    <t>Đơn vị tính: Việc</t>
  </si>
  <si>
    <r>
      <t xml:space="preserve">   KẾT QUẢ THI HÀNH ÁN DÂN SỰ TÍNH BẰNG TIỀN
</t>
    </r>
    <r>
      <rPr>
        <sz val="13"/>
        <rFont val="Times New Roman"/>
        <family val="1"/>
      </rPr>
      <t>……..tháng/năm ……..</t>
    </r>
  </si>
  <si>
    <t>Đơn vị tính: 1.000 VN Đồng</t>
  </si>
  <si>
    <t>Đơn vị tính: 1.000 VN đồng</t>
  </si>
  <si>
    <r>
      <t xml:space="preserve">   KẾT QUẢ THI HÀNH CHO NGÂN SÁCH NHÀ NƯỚC
</t>
    </r>
    <r>
      <rPr>
        <sz val="13"/>
        <rFont val="Times New Roman"/>
        <family val="1"/>
      </rPr>
      <t>……..tháng/năm ……..</t>
    </r>
  </si>
  <si>
    <r>
      <t xml:space="preserve">KẾT QUẢ THI HÀNH ÁN DÂN SỰ TÍNH BẰNG TIỀN CHIA THEO CƠ QUAN THI HÀNH ÁN VÀ CHẤP HÀNH VIÊN
</t>
    </r>
    <r>
      <rPr>
        <sz val="13"/>
        <rFont val="Times New Roman"/>
        <family val="1"/>
      </rPr>
      <t>……..tháng/năm ……..</t>
    </r>
  </si>
  <si>
    <r>
      <t xml:space="preserve">KẾT QUẢ THI HÀNH ÁN DÂN SỰ TÍNH BẰNG VIỆC CHIA THEO CƠ QUAN THI HÀNH ÁN VÀ CHẤP HÀNH VIÊN 
</t>
    </r>
    <r>
      <rPr>
        <sz val="13"/>
        <rFont val="Times New Roman"/>
        <family val="1"/>
      </rPr>
      <t>……..tháng/năm ……..</t>
    </r>
  </si>
  <si>
    <r>
      <t xml:space="preserve">  …………….,ngày…… tháng….. năm ……….
</t>
    </r>
    <r>
      <rPr>
        <b/>
        <sz val="13"/>
        <rFont val="Times New Roman"/>
        <family val="1"/>
      </rPr>
      <t xml:space="preserve">THỦ TRƯỞNG ĐƠN VỊ
</t>
    </r>
    <r>
      <rPr>
        <sz val="13"/>
        <rFont val="Times New Roman"/>
        <family val="1"/>
      </rPr>
      <t>(ký và ghi rõ họ tên)</t>
    </r>
  </si>
  <si>
    <t>DS trong hình sự (khác)</t>
  </si>
  <si>
    <t>DS trong hành chính</t>
  </si>
  <si>
    <t>Trường hợp chưa có điều kiện khác</t>
  </si>
  <si>
    <t>18</t>
  </si>
  <si>
    <t>Tổng số bản án, quyết định đã nhận</t>
  </si>
  <si>
    <t>19</t>
  </si>
  <si>
    <t>Tổng số giải quyết</t>
  </si>
  <si>
    <t>Số chưa có điều kiện đã chuyển sổ theo dõi riêng</t>
  </si>
  <si>
    <t>STT</t>
  </si>
  <si>
    <t>Năm trước chuyển sang (trừ số đã chuyển sổ theo dõi riêng)</t>
  </si>
  <si>
    <t xml:space="preserve">Đình chỉ </t>
  </si>
  <si>
    <t>Chưa có điều kiện (trừ số đã chuyển sổ theo dõi riêng)</t>
  </si>
  <si>
    <t>*Ghi chú: Mục (6) Số chưa có điều kiện đã chuyển sổ theo dõi riêng có sổ theo dõi và danh sách cụ thể được quản lý tại các cơ quan Thi hành án dân sự, cơ quan quản lý thi hành án dân sự.</t>
  </si>
  <si>
    <t>Tín dụng</t>
  </si>
  <si>
    <t>Vụ việc cạnh tranh</t>
  </si>
  <si>
    <t>Trọng tài Thương mại</t>
  </si>
  <si>
    <t>DS trong hình sự (các tội XPTrTQLKT)</t>
  </si>
  <si>
    <t>DS trong hình sự  (tội phạm chức vụ)</t>
  </si>
  <si>
    <t>DS trong hình sự (loại khác)</t>
  </si>
  <si>
    <t>Hoãn theo điểm c k1, Đ 48</t>
  </si>
  <si>
    <t>Hoãn thi hành án (trừ điểm c k1, Đ 48)</t>
  </si>
  <si>
    <t>20</t>
  </si>
  <si>
    <t xml:space="preserve">Đơn vị  báo cáo: 
Đơn vị nhận báo cáo: </t>
  </si>
  <si>
    <t xml:space="preserve">Biểu số: 02/TK-THA
Ban hành theo TT số:          /2019/TT-BTP
ngày       tháng        năm 2019
Ngày nhận báo cáo: </t>
  </si>
  <si>
    <t xml:space="preserve">Biểu số: 03/TK-THA
Ban hành theo TT số:          /2019/TT-BTP
ngày       tháng        năm 2019
Ngày nhận báo cáo: </t>
  </si>
  <si>
    <t>Biểu số: 04/TK-THA
Ban hành theo TT số:          /2019/TT-BTP
ngày       tháng        năm 2019
Ngày nhận báo cáo:</t>
  </si>
  <si>
    <t xml:space="preserve">Biểu số: 05/TK-THA
Ban hành theo TT số:          /2019/TT-BTP
ngày       tháng        năm 2019
Ngày nhận báo cáo: </t>
  </si>
  <si>
    <t>Tổng số tiền theo bản án, quyết định đã nhận</t>
  </si>
  <si>
    <t>Giảm nghĩa vụ thi hành án</t>
  </si>
  <si>
    <t>Tên chỉ tiêu</t>
  </si>
  <si>
    <t>Thu hồi, sửa, hủy quyết định THA</t>
  </si>
  <si>
    <t>Giảm NV thi hành án</t>
  </si>
  <si>
    <t>Tỷ lệ thi hành xong trong số có điều kiện</t>
  </si>
  <si>
    <t>Đơn vị tính: 1.000 VNĐ và %</t>
  </si>
  <si>
    <t>Thu hồi,  hủy quyết định THA</t>
  </si>
  <si>
    <t>Tổng số  bản án, quyết định đã nhận</t>
  </si>
  <si>
    <t>Đơn vị tính: Bản án, quyết định, việc và %</t>
  </si>
  <si>
    <t>Thu hồi, hủy quyết định THA</t>
  </si>
  <si>
    <t>Năm trước chuyển sang (chưa trừ theo dõi riêng)</t>
  </si>
  <si>
    <t>Chuyển theo dõi riêng</t>
  </si>
  <si>
    <t>Việc</t>
  </si>
  <si>
    <t>Tiền</t>
  </si>
  <si>
    <t>Chưa có điều kiện (chưa trừ  theo dõi riêng)</t>
  </si>
  <si>
    <t>Tiêu chí</t>
  </si>
  <si>
    <t>TT</t>
  </si>
  <si>
    <t>PHỤ LỤC THEO DÕI SỐ CHUYỂN THEO DÕI RIÊNG</t>
  </si>
  <si>
    <t xml:space="preserve">Số đề nghị xét miễn </t>
  </si>
  <si>
    <t>Số đã được xét miễn</t>
  </si>
  <si>
    <t>Số đề nghị giảm</t>
  </si>
  <si>
    <t>Số đã được xét giảm</t>
  </si>
  <si>
    <t>Số việc</t>
  </si>
  <si>
    <t>Số tiền</t>
  </si>
  <si>
    <r>
      <t xml:space="preserve">KẾT QUẢ CƯỠNG CHẾ THI HÀNH ÁN DÂN SỰ
</t>
    </r>
    <r>
      <rPr>
        <sz val="13"/>
        <rFont val="Times New Roman"/>
        <family val="1"/>
      </rPr>
      <t>……..tháng/năm ……..</t>
    </r>
  </si>
  <si>
    <t>Tổng số việc đã ra quyết định cưỡng chế</t>
  </si>
  <si>
    <t>Kết quả cưỡng chế</t>
  </si>
  <si>
    <t>Cưỡng chế không huy động lực lượng</t>
  </si>
  <si>
    <t>Cưỡng chế có huy động lực lượng</t>
  </si>
  <si>
    <t>Đương sự tự nguyện trước khi cưỡng chế</t>
  </si>
  <si>
    <t xml:space="preserve">Cưỡng chế thành công
</t>
  </si>
  <si>
    <t>Cưỡng chế không thành công</t>
  </si>
  <si>
    <t>Chưa tổ chức cưỡng chế</t>
  </si>
  <si>
    <t>Chi cục THADS…</t>
  </si>
  <si>
    <r>
      <t xml:space="preserve">KẾT QUẢ GIẢI QUYẾT KHIẾU NẠI, TỐ CÁO 
VỀ THI HÀNH ÁN DÂN SỰ
</t>
    </r>
    <r>
      <rPr>
        <sz val="13"/>
        <rFont val="Times New Roman"/>
        <family val="1"/>
      </rPr>
      <t>……..tháng/năm ……..</t>
    </r>
  </si>
  <si>
    <t>Đơn vị tính: Việc và đơn</t>
  </si>
  <si>
    <t>Tổng số đơn tiếp nhận
(Đơn)</t>
  </si>
  <si>
    <t>Đơn trùng (Đơn)</t>
  </si>
  <si>
    <t>Kết quả giải quyết số việc thuộc thẩm quyền (Việc)</t>
  </si>
  <si>
    <t>Chia theo
 thời điểm thụ lý</t>
  </si>
  <si>
    <t>Chia theo thẩm quyền giải quyết</t>
  </si>
  <si>
    <t>Số việc thuộc thẩm quyền giải quyết của cơ quan khác</t>
  </si>
  <si>
    <t>Đúng toàn bộ</t>
  </si>
  <si>
    <t>Đúng một phần</t>
  </si>
  <si>
    <t>Sai toàn bộ</t>
  </si>
  <si>
    <t>Số chưa giải quyết chuyển kỳ sau</t>
  </si>
  <si>
    <t>Quyết định về thi hành án</t>
  </si>
  <si>
    <t>Áp dụng biện pháp cưỡng chế</t>
  </si>
  <si>
    <t>Áp dụng biện pháp bảo đảm</t>
  </si>
  <si>
    <t>Nội dung khác</t>
  </si>
  <si>
    <t>Số năm trước chuyển sang</t>
  </si>
  <si>
    <t>Số mới nhận</t>
  </si>
  <si>
    <t>Quyết định thi hành án</t>
  </si>
  <si>
    <t>Quyết định ủy thác</t>
  </si>
  <si>
    <t>Quyết định hoãn/ Đình chỉ/ Tạm đình chỉ</t>
  </si>
  <si>
    <t>Cưỡng chế kê biên tài sản</t>
  </si>
  <si>
    <t>Cưỡng chế giao tài sản bán đấu giá</t>
  </si>
  <si>
    <t>Biện pháp cưỡng chế khác</t>
  </si>
  <si>
    <t xml:space="preserve">            A</t>
  </si>
  <si>
    <t>Tổng số (Khiếu nại)</t>
  </si>
  <si>
    <t>Tổng số (Tố cáo)</t>
  </si>
  <si>
    <t>Cục Thi hành án dân sự</t>
  </si>
  <si>
    <t>Khiếu nại</t>
  </si>
  <si>
    <t>Tố cáo</t>
  </si>
  <si>
    <t>2.1.1</t>
  </si>
  <si>
    <t>2.1.1.1</t>
  </si>
  <si>
    <t>2.1.1.2</t>
  </si>
  <si>
    <t>2.1.2</t>
  </si>
  <si>
    <r>
      <t xml:space="preserve">TIẾP CÔNG DÂN TRONG THI HÀNH ÁN DÂN SỰ
</t>
    </r>
    <r>
      <rPr>
        <sz val="13"/>
        <rFont val="Times New Roman"/>
        <family val="1"/>
      </rPr>
      <t>……..tháng/năm ……..</t>
    </r>
  </si>
  <si>
    <t xml:space="preserve">Đơn vị tính: Việc, Đoàn và Lượt </t>
  </si>
  <si>
    <t>Tổng</t>
  </si>
  <si>
    <t>Đoàn đông người</t>
  </si>
  <si>
    <t>Lãnh đạo cơ quan tiếp</t>
  </si>
  <si>
    <t>Số việc tiếp nhận (việc)</t>
  </si>
  <si>
    <t>Kết quả giải quyết số việc thuộc thẩm quyền</t>
  </si>
  <si>
    <t>Chia theo nội dung</t>
  </si>
  <si>
    <t>Chia theo thẩm quyền</t>
  </si>
  <si>
    <t>Số lượt</t>
  </si>
  <si>
    <t>Số người</t>
  </si>
  <si>
    <t>Số vụ việc</t>
  </si>
  <si>
    <t>Số đoàn</t>
  </si>
  <si>
    <t>Kiến nghị, phản ánh</t>
  </si>
  <si>
    <t>Thuộc thẩm quyền</t>
  </si>
  <si>
    <t>Khác</t>
  </si>
  <si>
    <t>Số đã giải quyết</t>
  </si>
  <si>
    <t>Cục THADS</t>
  </si>
  <si>
    <t>Chi cục THADS</t>
  </si>
  <si>
    <r>
      <t xml:space="preserve">KẾT QUẢ GIÁM SÁT, KIỂM SÁT THI HÀNH ÁN DÂN SỰ
</t>
    </r>
    <r>
      <rPr>
        <sz val="13"/>
        <rFont val="Times New Roman"/>
        <family val="1"/>
      </rPr>
      <t>……..tháng/năm ……..</t>
    </r>
  </si>
  <si>
    <t>Số TT</t>
  </si>
  <si>
    <t>Tổng số cuộc</t>
  </si>
  <si>
    <t xml:space="preserve">Cơ quan giám sát </t>
  </si>
  <si>
    <t>Kết quả thực hiện kết luận giám sát</t>
  </si>
  <si>
    <t>Tổng số kháng nghị đã nhận</t>
  </si>
  <si>
    <t>Kháng nghị
của cuộc kiểm sát trực tiếp</t>
  </si>
  <si>
    <t>Kháng nghị khác</t>
  </si>
  <si>
    <t>Tổng số kiến nghị đã nhận</t>
  </si>
  <si>
    <t>Kiến nghị 
của cuộc kiểm sát trực tiếp</t>
  </si>
  <si>
    <t>Kiến nghị khác</t>
  </si>
  <si>
    <t>Quốc hội</t>
  </si>
  <si>
    <t>Hội đồng nhân dân</t>
  </si>
  <si>
    <t>Mặt trận Tổ quốc</t>
  </si>
  <si>
    <t>Đã thực hiện</t>
  </si>
  <si>
    <t>Chưa thực hiện</t>
  </si>
  <si>
    <t>Giải trình</t>
  </si>
  <si>
    <t>Tổng số</t>
  </si>
  <si>
    <t xml:space="preserve">Cục Thi hành án dân sự </t>
  </si>
  <si>
    <r>
      <t xml:space="preserve">KẾT QUẢ BỒI THƯỜNG  NHÀ NƯỚC TRONG THI HÀNH ÁN DÂN SỰ
</t>
    </r>
    <r>
      <rPr>
        <sz val="14"/>
        <color indexed="8"/>
        <rFont val="Times New Roman"/>
        <family val="1"/>
      </rPr>
      <t>….tháng/năm………..</t>
    </r>
  </si>
  <si>
    <t>Tổng số việc thụ lý</t>
  </si>
  <si>
    <t>Kết quả giải quyết</t>
  </si>
  <si>
    <t>Kết quả chi trả</t>
  </si>
  <si>
    <t>Kết quả thực hiện hoàn trả</t>
  </si>
  <si>
    <t xml:space="preserve">Tổng số 
</t>
  </si>
  <si>
    <t>Số việc chưa có bản án, quyết định giải quyết bồi thường có hiệu lực pháp luật</t>
  </si>
  <si>
    <t>Đã có bản án, quyết định giải quyết bồi thường có hiệu lực pháp luật</t>
  </si>
  <si>
    <t xml:space="preserve">Đã được cấp kinh phí bồi thường </t>
  </si>
  <si>
    <t xml:space="preserve">Đã chi trả cho người bị thiệt hại </t>
  </si>
  <si>
    <t xml:space="preserve">Đã có Quyết định hoàn trả có hiệu lực pháp luật </t>
  </si>
  <si>
    <t xml:space="preserve">Đã thực hiện hoàn trả </t>
  </si>
  <si>
    <t>Năm trước
 chuyển sang</t>
  </si>
  <si>
    <t>Năm trước chuyển sang</t>
  </si>
  <si>
    <t>Trong kỳ báo cáo</t>
  </si>
  <si>
    <t>Ghi chú: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</si>
  <si>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</si>
  <si>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</si>
  <si>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</si>
  <si>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r>
      <t xml:space="preserve">KẾT QUẢ THEO DÕI VIỆC THI HÀNH  ÁN HÀNH CHÍNH 
</t>
    </r>
    <r>
      <rPr>
        <sz val="14"/>
        <rFont val="Times New Roman"/>
        <family val="1"/>
      </rPr>
      <t>…..tháng/năm …..….</t>
    </r>
  </si>
  <si>
    <t>Đơn vị tính: Việc</t>
  </si>
  <si>
    <t xml:space="preserve"> Tổng số bản án, quyết định cơ quan Thi hành án dân sự nhận từ Tòa án nhân dân</t>
  </si>
  <si>
    <t>Số QĐ buộc THAHC được Tòa án nhân dân chuyển giao cho cơ quan THADS chia theo nội dung theo dõi</t>
  </si>
  <si>
    <t>Kết quả theo dõi thi hành án hành chính</t>
  </si>
  <si>
    <t>Tổng số bản án, quyết định có nội dung theo dõi</t>
  </si>
  <si>
    <t>Số  bản án, quyết định không có nội dung theo dõi</t>
  </si>
  <si>
    <t>Số  bản án, quyết định đã ra thông báo tự nguyện THA</t>
  </si>
  <si>
    <t>Số quyết định buộc thi hành án hành chính đã đăng tải công khai</t>
  </si>
  <si>
    <t>Số vụ việc cơ quan THADS làm việc với người phải thi hành án</t>
  </si>
  <si>
    <t>Số vụ việc cơ quan THADS có văn bản kiến nghị xử lý do không chấp hành án</t>
  </si>
  <si>
    <t>Số trường hợp người phải thi hành án bị xử lý trách nhiệm theo kiến nghị của cơ quan THADS</t>
  </si>
  <si>
    <t xml:space="preserve">Tổng số bản án, quyết định của Tòa án được theo dõi đã thi hành xong </t>
  </si>
  <si>
    <t>Tổng số bản án, quyết định của Tòa án được theo dõi chưa thi hành xong</t>
  </si>
  <si>
    <t>Kỳ trước 
chuyển sang</t>
  </si>
  <si>
    <t>Số bản án đã có QĐ buộc THAHC</t>
  </si>
  <si>
    <t>Số bản án không có QĐ buộc THAHC</t>
  </si>
  <si>
    <t>Chi cục THADS…..</t>
  </si>
  <si>
    <t>NGƯỜI LẬP BIỂU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</si>
  <si>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</si>
  <si>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</si>
  <si>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</si>
  <si>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r>
      <t>Kết quả giám sát (</t>
    </r>
    <r>
      <rPr>
        <i/>
        <sz val="9"/>
        <rFont val="Times New Roman"/>
        <family val="1"/>
      </rPr>
      <t>cuộc</t>
    </r>
    <r>
      <rPr>
        <b/>
        <sz val="9"/>
        <rFont val="Times New Roman"/>
        <family val="1"/>
      </rPr>
      <t>)</t>
    </r>
  </si>
  <si>
    <t xml:space="preserve">… tháng … năm </t>
  </si>
  <si>
    <t>Đơn vị tính: việc và 1.000 đồng</t>
  </si>
  <si>
    <t>Tổng số việc thuộc thẩm quyền giải quyết của CQ THADS</t>
  </si>
  <si>
    <t>Thông tin chung biểu mẫu</t>
  </si>
  <si>
    <t>Thay đổi thông tin cột C để điền thông tin vào các biểu mẫu</t>
  </si>
  <si>
    <t>Người lập biểu</t>
  </si>
  <si>
    <t xml:space="preserve">Chức danh </t>
  </si>
  <si>
    <t>Lãnh đạo</t>
  </si>
  <si>
    <t xml:space="preserve">Ngày ký </t>
  </si>
  <si>
    <t>Họ tên người ký</t>
  </si>
  <si>
    <t>Họ tên người lập biểu</t>
  </si>
  <si>
    <t>Kỳ báo cáo</t>
  </si>
  <si>
    <t>Đơn vị báo cáo</t>
  </si>
  <si>
    <t>CỤC TRƯỞNG</t>
  </si>
  <si>
    <t>* Các ô bôi vàng không thực hiện thống kê</t>
  </si>
  <si>
    <t>* ô bôi vàng không thực hiện thống kê</t>
  </si>
  <si>
    <t>Đơn vị tính: Việc và 1.000 đồng</t>
  </si>
  <si>
    <t>Số đình chỉ</t>
  </si>
  <si>
    <t>Số việc tiếp nhận  (Việc)</t>
  </si>
  <si>
    <t>Lưu ý: Biểu 4 đến biểu 12 có thể thêm dòng nhưng không thêm được cột để đảm bảo cấu trúc của biểu mẫu</t>
  </si>
  <si>
    <t xml:space="preserve">Hoãn thi hành án </t>
  </si>
  <si>
    <r>
      <t>Kết quả thực hiện kháng nghị kiểm sát (</t>
    </r>
    <r>
      <rPr>
        <i/>
        <sz val="9"/>
        <rFont val="Times New Roman"/>
        <family val="1"/>
      </rPr>
      <t>cuộc</t>
    </r>
    <r>
      <rPr>
        <b/>
        <sz val="9"/>
        <rFont val="Times New Roman"/>
        <family val="1"/>
      </rPr>
      <t>)</t>
    </r>
  </si>
  <si>
    <r>
      <t>Kết quả thực hiện kiến nghị kiểm sát (</t>
    </r>
    <r>
      <rPr>
        <i/>
        <sz val="9"/>
        <rFont val="Times New Roman"/>
        <family val="1"/>
      </rPr>
      <t>bản kiến nghị</t>
    </r>
    <r>
      <rPr>
        <b/>
        <sz val="9"/>
        <rFont val="Times New Roman"/>
        <family val="1"/>
      </rPr>
      <t>)</t>
    </r>
  </si>
  <si>
    <t>Điểm a khoản 1 Điều 50</t>
  </si>
  <si>
    <t>Điểm b khoản 1 Điều 50</t>
  </si>
  <si>
    <t>Điểm c khoản 1 Điều 50</t>
  </si>
  <si>
    <t>Điểm d khoản 1 Điều 50</t>
  </si>
  <si>
    <t>Điểm đ khoản 1 Điều 50</t>
  </si>
  <si>
    <t>Điểm e khoản 1 Điều 50</t>
  </si>
  <si>
    <t>Điểm g khoản 1 Điều 50</t>
  </si>
  <si>
    <t>Điểm h khoản 1 Điều 50</t>
  </si>
  <si>
    <t xml:space="preserve">Biểu số: 01/TK-THA
Ban hành theo TT số: 06/2019/TT-BTP
ngày 21 tháng 11 năm 2019
Ngày nhận báo cáo: </t>
  </si>
  <si>
    <t xml:space="preserve">Biểu số: 02/TK-THA
Ban hành theo TT số: 06/2019/TT-BTP
ngày 21 tháng 11 năm 2019
Ngày nhận báo cáo: </t>
  </si>
  <si>
    <t xml:space="preserve">Biểu số: 03/TK-THA
Ban hành theo TT số: 06/2019/TT-BTP
ngày 21 tháng 11 năm 2019
Ngày nhận báo cáo: </t>
  </si>
  <si>
    <t xml:space="preserve">Biểu số: 04/TK-THA
Ban hành theo TT số: 06/2019/TT-BTP
ngày 21 tháng 11 năm 2019
Ngày nhận báo cáo: </t>
  </si>
  <si>
    <t xml:space="preserve">Biểu số: 05/TK-THA
Ban hành theo TT số: 06/2019/TT-BTP
ngày 21 tháng 11 năm 2019
Ngày nhận báo cáo: </t>
  </si>
  <si>
    <t xml:space="preserve">Biểu số: 06/TK-THA
Ban hành theo TT số: 06/2019/TT-BTP
ngày 21 tháng 11 năm 2019
Ngày nhận báo cáo: </t>
  </si>
  <si>
    <t>Biểu số: 07/TK-THA
Ban hành theo TT số: 06/2019/TT-BTP
ngày 21 tháng 11 năm 2019
Ngày nhận báo cáo:</t>
  </si>
  <si>
    <t xml:space="preserve">Biểu số: 08/TK-THA
Ban hành theo TT số: 06/2019/TT-BTP
ngày 21 tháng 11 năm 2019
Ngày nhận báo cáo: </t>
  </si>
  <si>
    <t xml:space="preserve">Biểu số: 09/TK-THA
Ban hành theo TT số: 06/2019/TT-BTP
ngày 21 tháng 11 năm 2019
Ngày nhận báo cáo: </t>
  </si>
  <si>
    <t xml:space="preserve">Biểu số: 10/TK-THA
Ban hành theo TT số: 06/2019/TT-BTP
ngày 21 tháng 11 năm 2019
Ngày nhận báo cáo: </t>
  </si>
  <si>
    <t xml:space="preserve">Biểu số: 11/TK-THA
Ban hành theo TT số: 06/2019/TT-BTP 
ngày 21 tháng 11 năm 2019
Ngày nhận báo cáo: </t>
  </si>
  <si>
    <t xml:space="preserve">Biểu số: 12/TK-THA
Ban hành theo TT số: 06/2019/TT-BTP
ngày 21 tháng 11 năm 2019
Ngày nhận báo cáo: </t>
  </si>
  <si>
    <t>Kon Tum, ngày 03 tháng 02 năm 2020</t>
  </si>
  <si>
    <t>PHẠM ANH VŨ</t>
  </si>
  <si>
    <t>04 tháng / năm 2020</t>
  </si>
  <si>
    <t>KẾT QUẢ THI HÀNH ÁN DÂN SỰ TÍNH BẰNG VIỆC
04 tháng/năm 2020</t>
  </si>
  <si>
    <t>KẾT QUẢ THI HÀNH ÁN DÂN SỰ TÍNH BẰNG TIỀN
04 tháng/năm2020</t>
  </si>
  <si>
    <t>KẾT QUẢ THI HÀNH  CHO NGÂN SÁCH NHÀ NƯỚC
04 tháng/năm 2020</t>
  </si>
  <si>
    <t>KẾT QUẢ THI HÀNH ÁN DÂN SỰ TÍNH BẰNG VIỆC CHIA THEO CƠ QUAN THI HÀNH ÁN DÂN SỰ VÀ CHẤP HÀNH VIÊN</t>
  </si>
  <si>
    <t>Cục Thi hành án DS tỉnh Kon Tum</t>
  </si>
  <si>
    <t>Cao Minh Hoàng Tùng</t>
  </si>
  <si>
    <t>Đặng Văn Hùng</t>
  </si>
  <si>
    <t>Tống Minh Lý</t>
  </si>
  <si>
    <t>Phạm Văn Thuật</t>
  </si>
  <si>
    <t>Thái Văn Thiện</t>
  </si>
  <si>
    <t>Trần Thị Kiều</t>
  </si>
  <si>
    <t>Nguyễn Quang Trung</t>
  </si>
  <si>
    <t>Đào Thị Thu</t>
  </si>
  <si>
    <t>Hà Huy Hiện</t>
  </si>
  <si>
    <t>Trần Thị Thu Thảo</t>
  </si>
  <si>
    <t>Các Chi cục THADS các huyện, TP</t>
  </si>
  <si>
    <t>Chi cục THA Thành phố Kon Tum</t>
  </si>
  <si>
    <t>Cao Tiến Đồng</t>
  </si>
  <si>
    <t>Lâm Xuân Hậu</t>
  </si>
  <si>
    <t>Hoàng Thị Thanh Đức</t>
  </si>
  <si>
    <t>Nguyễn Thị Thủy</t>
  </si>
  <si>
    <t>Lê Thị Huyền</t>
  </si>
  <si>
    <t>Đào Minh Tuyên</t>
  </si>
  <si>
    <t>Phạm Thị Hương</t>
  </si>
  <si>
    <t>Lê Nguyễn Thúy Hằng</t>
  </si>
  <si>
    <t>Chi cục THA huyện Đắk Hà</t>
  </si>
  <si>
    <t>Nông Văn Cường</t>
  </si>
  <si>
    <t>Nguyễn Thị Chính</t>
  </si>
  <si>
    <t>Bùi Văn Tân</t>
  </si>
  <si>
    <t>Nguyễn Thị Tho</t>
  </si>
  <si>
    <t>Nguyễn Thị Lương</t>
  </si>
  <si>
    <t>Vũ Văn Phương</t>
  </si>
  <si>
    <t>Chi cục THA huyện Đắk Tô</t>
  </si>
  <si>
    <t>Phan Văn Hà</t>
  </si>
  <si>
    <t>Trần Quốc Tuyến</t>
  </si>
  <si>
    <t>Chi cục THA huyện Ngọc Hồi</t>
  </si>
  <si>
    <t>Đặng Đình An</t>
  </si>
  <si>
    <t>Nguyễn Thị Thắm</t>
  </si>
  <si>
    <t>Đinh Xuân Khương</t>
  </si>
  <si>
    <t>Phan Thanh Tám</t>
  </si>
  <si>
    <t>Vũ Văn Tập</t>
  </si>
  <si>
    <t>Chi cục THA huyện Đắk Glei</t>
  </si>
  <si>
    <t>Châu Văn Sơn</t>
  </si>
  <si>
    <t>Trần Thị Duyệt</t>
  </si>
  <si>
    <t>Võ Tấn Cường</t>
  </si>
  <si>
    <t>Chi cục THA huyện Sa Thầy</t>
  </si>
  <si>
    <t>Nguyễn Xuân Sang</t>
  </si>
  <si>
    <t>Lê Trọng Quang</t>
  </si>
  <si>
    <t>Nguyễn Duy Hải</t>
  </si>
  <si>
    <t>Chi cục THA huyện Kon Rẫy</t>
  </si>
  <si>
    <t>Lưu Văn Thể</t>
  </si>
  <si>
    <t>Vũ Văn Trường</t>
  </si>
  <si>
    <t>Cao Tiến Mai</t>
  </si>
  <si>
    <t>Nguyễn Thọ Thanh</t>
  </si>
  <si>
    <t>Chi cục THA huyện Kon Plong</t>
  </si>
  <si>
    <t>Mai Văn Diện</t>
  </si>
  <si>
    <t>Trần Văn Hường</t>
  </si>
  <si>
    <t>Chi cục THA huyện Tu Mơ Rong</t>
  </si>
  <si>
    <t>Bùi Văn Vịnh</t>
  </si>
  <si>
    <t>Phạm Văn Trường</t>
  </si>
  <si>
    <t>Chi cục THA huyện Ia H'Drai</t>
  </si>
  <si>
    <t>Trần Văn Dũng</t>
  </si>
  <si>
    <t>Trịnh Quang Hưng</t>
  </si>
  <si>
    <t>CAO MINH HOÀNG TÙNG</t>
  </si>
  <si>
    <r>
      <t>Năm trước chuyển sang</t>
    </r>
    <r>
      <rPr>
        <b/>
        <sz val="9"/>
        <color indexed="10"/>
        <rFont val="Times New Roman"/>
        <family val="1"/>
      </rPr>
      <t xml:space="preserve"> (trừ số đã chuyển sổ theo dõi riêng)</t>
    </r>
  </si>
  <si>
    <r>
      <t xml:space="preserve">Chưa có điều kiện </t>
    </r>
    <r>
      <rPr>
        <b/>
        <sz val="9"/>
        <color indexed="10"/>
        <rFont val="Times New Roman"/>
        <family val="1"/>
      </rPr>
      <t>(trừ số đã chuyển sổ theo dõi riêng)</t>
    </r>
  </si>
  <si>
    <t>2.4</t>
  </si>
  <si>
    <t>2.5</t>
  </si>
  <si>
    <t>2.6</t>
  </si>
  <si>
    <t>4.3</t>
  </si>
  <si>
    <t>4.4</t>
  </si>
  <si>
    <t>4.5</t>
  </si>
  <si>
    <t>6.1</t>
  </si>
  <si>
    <t>6.2</t>
  </si>
  <si>
    <t>6.3</t>
  </si>
  <si>
    <t>7.1</t>
  </si>
  <si>
    <t>7.2</t>
  </si>
  <si>
    <t>7.3</t>
  </si>
  <si>
    <t>7.4</t>
  </si>
  <si>
    <t>8.1</t>
  </si>
  <si>
    <t>8.2</t>
  </si>
  <si>
    <t>9.1</t>
  </si>
  <si>
    <t>9.2</t>
  </si>
  <si>
    <t>10.1</t>
  </si>
  <si>
    <t>10.2</t>
  </si>
  <si>
    <t>KẾT QUẢ THI HÀNH ÁN DÂN SỰ TÍNH BẰNG TIỀN CHIA THEO CƠ QUAN
 THI HÀNH ÁN DÂN SỰ VÀ CHẤP HÀNH VIÊN</t>
  </si>
  <si>
    <r>
      <t xml:space="preserve">Năm trước chuyển sang </t>
    </r>
    <r>
      <rPr>
        <b/>
        <sz val="9"/>
        <color indexed="10"/>
        <rFont val="Times New Roman"/>
        <family val="1"/>
      </rPr>
      <t>(trừ số đã chuyển sổ theo dõi riêng)</t>
    </r>
  </si>
  <si>
    <r>
      <t xml:space="preserve">Hoãn thi hành án </t>
    </r>
    <r>
      <rPr>
        <b/>
        <sz val="9"/>
        <color indexed="40"/>
        <rFont val="Times New Roman"/>
        <family val="1"/>
      </rPr>
      <t>(trừ điểm c k1, Đ 48)</t>
    </r>
  </si>
  <si>
    <r>
      <t>Hoãn thi hành án</t>
    </r>
    <r>
      <rPr>
        <b/>
        <sz val="9"/>
        <color indexed="17"/>
        <rFont val="Times New Roman"/>
        <family val="1"/>
      </rPr>
      <t xml:space="preserve"> </t>
    </r>
    <r>
      <rPr>
        <b/>
        <sz val="9"/>
        <color indexed="40"/>
        <rFont val="Times New Roman"/>
        <family val="1"/>
      </rPr>
      <t>(trừ điểm c k1, Đ 48)</t>
    </r>
  </si>
  <si>
    <t>KẾT QUẢ ĐỀ NGHỊ, XÉT MIỄN VÀ GIẢM NGHĨA VỤ 
THI HÀNH ÁN DÂN SỰ</t>
  </si>
  <si>
    <t>Chi cục Thi hành án dân sự Thành phố</t>
  </si>
  <si>
    <t>Chi cục Thi hành án dân sự huyện Đắk Hà</t>
  </si>
  <si>
    <t>Chi cục Thi hành án dân sự huyện Đắk Tô</t>
  </si>
  <si>
    <t>Chi cục Thi hành án dân sự huyện Ngọc Hồi</t>
  </si>
  <si>
    <t>Chi cục Thi hành án dân sự huyện Đắk Glei</t>
  </si>
  <si>
    <t>Chi cục Thi hành án dân sự huyện Sa Thầy</t>
  </si>
  <si>
    <t>Chi cục Thi hành án dân sự huyện Kon Rẫy</t>
  </si>
  <si>
    <t>Chi cục Thi hành án dân sự huyện Kon Plong</t>
  </si>
  <si>
    <t>Chi cục Thi hành án dân sự huyện Tu Mơ rong</t>
  </si>
  <si>
    <t>Chi cục Thi hành án dân sự huyện Ia H'Drai</t>
  </si>
  <si>
    <r>
      <t>Chưa có điều kiện</t>
    </r>
    <r>
      <rPr>
        <b/>
        <sz val="9"/>
        <color indexed="10"/>
        <rFont val="Times New Roman"/>
        <family val="1"/>
      </rPr>
      <t xml:space="preserve"> (trừ số đã chuyển sổ theo dõi riêng)</t>
    </r>
  </si>
  <si>
    <r>
      <t xml:space="preserve">DS trong hình sự  </t>
    </r>
    <r>
      <rPr>
        <b/>
        <sz val="9"/>
        <rFont val="Times New Roman"/>
        <family val="1"/>
      </rPr>
      <t>(tội phạm chức vụ)</t>
    </r>
  </si>
  <si>
    <r>
      <t xml:space="preserve">DS trong hình sự </t>
    </r>
    <r>
      <rPr>
        <b/>
        <sz val="9"/>
        <color indexed="10"/>
        <rFont val="Times New Roman"/>
        <family val="1"/>
      </rPr>
      <t>(các tội XPTrTQLKT)</t>
    </r>
  </si>
  <si>
    <r>
      <t xml:space="preserve">DS trong hình sự </t>
    </r>
    <r>
      <rPr>
        <b/>
        <sz val="9"/>
        <color indexed="30"/>
        <rFont val="Times New Roman"/>
        <family val="1"/>
      </rPr>
      <t>(khác)</t>
    </r>
  </si>
  <si>
    <r>
      <t xml:space="preserve">DS trong hình sự </t>
    </r>
    <r>
      <rPr>
        <b/>
        <sz val="9"/>
        <color indexed="40"/>
        <rFont val="Times New Roman"/>
        <family val="1"/>
      </rPr>
      <t>(khác)</t>
    </r>
  </si>
  <si>
    <r>
      <t xml:space="preserve">Đơn vị  báo cáo: </t>
    </r>
    <r>
      <rPr>
        <b/>
        <sz val="12"/>
        <rFont val="Times New Roman"/>
        <family val="1"/>
      </rPr>
      <t>CỤC THADS TỈNH KON TUM</t>
    </r>
    <r>
      <rPr>
        <sz val="12"/>
        <rFont val="Times New Roman"/>
        <family val="1"/>
      </rPr>
      <t xml:space="preserve">
Đơn vị nhận báo cáo: </t>
    </r>
    <r>
      <rPr>
        <b/>
        <sz val="12"/>
        <rFont val="Times New Roman"/>
        <family val="1"/>
      </rPr>
      <t>TỔNG CỤC THI HÀNH ÁN DÂN SỰ</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</si>
</sst>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102">
    <font>
      <sz val="12"/>
      <name val="Times New Roman"/>
      <family val="1"/>
    </font>
    <font>
      <sz val="11"/>
      <color indexed="8"/>
      <name val="Calibri"/>
      <family val="2"/>
    </font>
    <font>
      <b/>
      <sz val="12"/>
      <name val="Times New Roman"/>
      <family val="1"/>
    </font>
    <font>
      <sz val="11"/>
      <name val="Times New Roman"/>
      <family val="1"/>
    </font>
    <font>
      <sz val="9"/>
      <name val="MingLiU"/>
      <family val="3"/>
    </font>
    <font>
      <b/>
      <sz val="10"/>
      <name val="Times New Roman"/>
      <family val="1"/>
    </font>
    <font>
      <b/>
      <sz val="11"/>
      <name val="Times New Roman"/>
      <family val="1"/>
    </font>
    <font>
      <sz val="8"/>
      <name val="Times New Roman"/>
      <family val="1"/>
    </font>
    <font>
      <b/>
      <sz val="9"/>
      <name val="Times New Roman"/>
      <family val="1"/>
    </font>
    <font>
      <b/>
      <sz val="13"/>
      <name val="Times New Roman"/>
      <family val="1"/>
    </font>
    <font>
      <sz val="13"/>
      <name val="Times New Roman"/>
      <family val="1"/>
    </font>
    <font>
      <sz val="9"/>
      <name val="Times New Roman"/>
      <family val="1"/>
    </font>
    <font>
      <b/>
      <sz val="14"/>
      <name val="Times New Roman"/>
      <family val="1"/>
    </font>
    <font>
      <sz val="14"/>
      <name val="Times New Roman"/>
      <family val="1"/>
    </font>
    <font>
      <i/>
      <sz val="11"/>
      <name val="Times New Roman"/>
      <family val="1"/>
    </font>
    <font>
      <i/>
      <sz val="12"/>
      <name val="Times New Roman"/>
      <family val="1"/>
    </font>
    <font>
      <sz val="14"/>
      <name val=".VnTime"/>
      <family val="2"/>
    </font>
    <font>
      <i/>
      <sz val="11"/>
      <color indexed="10"/>
      <name val="Times New Roman"/>
      <family val="1"/>
    </font>
    <font>
      <sz val="12"/>
      <color indexed="9"/>
      <name val="Times New Roman"/>
      <family val="1"/>
    </font>
    <font>
      <sz val="9"/>
      <color indexed="9"/>
      <name val="Times New Roman"/>
      <family val="1"/>
    </font>
    <font>
      <b/>
      <i/>
      <sz val="11"/>
      <color indexed="10"/>
      <name val="Times New Roman"/>
      <family val="1"/>
    </font>
    <font>
      <sz val="10"/>
      <name val="Times New Roman"/>
      <family val="1"/>
    </font>
    <font>
      <b/>
      <sz val="11"/>
      <color indexed="10"/>
      <name val="Times New Roman"/>
      <family val="1"/>
    </font>
    <font>
      <sz val="12"/>
      <color indexed="10"/>
      <name val="Times New Roman"/>
      <family val="1"/>
    </font>
    <font>
      <sz val="8.5"/>
      <name val="Times New Roman"/>
      <family val="1"/>
    </font>
    <font>
      <sz val="12"/>
      <name val=".VnTime"/>
      <family val="2"/>
    </font>
    <font>
      <b/>
      <sz val="13"/>
      <color indexed="9"/>
      <name val="Times New Roman"/>
      <family val="1"/>
    </font>
    <font>
      <sz val="13"/>
      <color indexed="9"/>
      <name val="Times New Roman"/>
      <family val="1"/>
    </font>
    <font>
      <b/>
      <sz val="12"/>
      <color indexed="9"/>
      <name val="Times New Roman"/>
      <family val="1"/>
    </font>
    <font>
      <i/>
      <sz val="10"/>
      <name val="Times New Roman"/>
      <family val="1"/>
    </font>
    <font>
      <b/>
      <sz val="14"/>
      <color indexed="8"/>
      <name val="Times New Roman"/>
      <family val="1"/>
    </font>
    <font>
      <sz val="14"/>
      <color indexed="8"/>
      <name val="Times New Roman"/>
      <family val="1"/>
    </font>
    <font>
      <b/>
      <sz val="12"/>
      <color indexed="8"/>
      <name val="Times New Roman"/>
      <family val="1"/>
    </font>
    <font>
      <b/>
      <sz val="11"/>
      <color indexed="8"/>
      <name val="Times New Roman"/>
      <family val="1"/>
    </font>
    <font>
      <sz val="12"/>
      <color indexed="8"/>
      <name val="Times New Roman"/>
      <family val="1"/>
    </font>
    <font>
      <sz val="10"/>
      <color indexed="8"/>
      <name val="Times New Roman"/>
      <family val="1"/>
    </font>
    <font>
      <b/>
      <sz val="10"/>
      <color indexed="8"/>
      <name val="Times New Roman"/>
      <family val="1"/>
    </font>
    <font>
      <sz val="13"/>
      <color indexed="8"/>
      <name val="Times New Roman"/>
      <family val="1"/>
    </font>
    <font>
      <b/>
      <sz val="13"/>
      <color indexed="8"/>
      <name val="Times New Roman"/>
      <family val="1"/>
    </font>
    <font>
      <sz val="10"/>
      <color indexed="8"/>
      <name val="Arial"/>
      <family val="2"/>
    </font>
    <font>
      <sz val="11"/>
      <color indexed="8"/>
      <name val="Times New Roman"/>
      <family val="1"/>
    </font>
    <font>
      <sz val="11"/>
      <color indexed="9"/>
      <name val="Times New Roman"/>
      <family val="1"/>
    </font>
    <font>
      <i/>
      <sz val="11"/>
      <color indexed="8"/>
      <name val="Times New Roman"/>
      <family val="1"/>
    </font>
    <font>
      <sz val="10"/>
      <name val="Arial"/>
      <family val="2"/>
    </font>
    <font>
      <i/>
      <sz val="9"/>
      <name val="Times New Roman"/>
      <family val="1"/>
    </font>
    <font>
      <b/>
      <sz val="8"/>
      <name val="Times New Roman"/>
      <family val="1"/>
    </font>
    <font>
      <sz val="7"/>
      <name val="Times New Roman"/>
      <family val="1"/>
    </font>
    <font>
      <b/>
      <sz val="7"/>
      <name val="Times New Roman"/>
      <family val="1"/>
    </font>
    <font>
      <sz val="13"/>
      <name val=".VnTime"/>
      <family val="2"/>
    </font>
    <font>
      <i/>
      <sz val="12"/>
      <color indexed="8"/>
      <name val="Times New Roman"/>
      <family val="1"/>
    </font>
    <font>
      <b/>
      <sz val="9"/>
      <color indexed="10"/>
      <name val="Times New Roman"/>
      <family val="1"/>
    </font>
    <font>
      <b/>
      <sz val="9"/>
      <color indexed="17"/>
      <name val="Times New Roman"/>
      <family val="1"/>
    </font>
    <font>
      <b/>
      <sz val="9"/>
      <color indexed="40"/>
      <name val="Times New Roman"/>
      <family val="1"/>
    </font>
    <font>
      <i/>
      <sz val="13"/>
      <name val="Times New Roman"/>
      <family val="1"/>
    </font>
    <font>
      <b/>
      <i/>
      <sz val="11"/>
      <name val="Times New Roman"/>
      <family val="1"/>
    </font>
    <font>
      <b/>
      <sz val="9"/>
      <color indexed="3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10"/>
      <name val="Times New Roman"/>
      <family val="1"/>
    </font>
    <font>
      <sz val="11"/>
      <color indexed="10"/>
      <name val="Times New Roman"/>
      <family val="1"/>
    </font>
    <font>
      <sz val="9"/>
      <color indexed="10"/>
      <name val="Times New Roman"/>
      <family val="1"/>
    </font>
    <font>
      <i/>
      <sz val="12"/>
      <color indexed="10"/>
      <name val="Times New Roman"/>
      <family val="1"/>
    </font>
    <font>
      <b/>
      <sz val="9"/>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rgb="FFFF0000"/>
      <name val="Times New Roman"/>
      <family val="1"/>
    </font>
    <font>
      <sz val="12"/>
      <color rgb="FFFF0000"/>
      <name val="Times New Roman"/>
      <family val="1"/>
    </font>
    <font>
      <sz val="11"/>
      <color rgb="FFFF0000"/>
      <name val="Times New Roman"/>
      <family val="1"/>
    </font>
    <font>
      <sz val="9"/>
      <color rgb="FFFF0000"/>
      <name val="Times New Roman"/>
      <family val="1"/>
    </font>
    <font>
      <b/>
      <sz val="9"/>
      <color rgb="FFFF0000"/>
      <name val="Times New Roman"/>
      <family val="1"/>
    </font>
    <font>
      <sz val="12"/>
      <color theme="0"/>
      <name val="Times New Roman"/>
      <family val="1"/>
    </font>
    <font>
      <i/>
      <sz val="12"/>
      <color rgb="FFFF0000"/>
      <name val="Times New Roman"/>
      <family val="1"/>
    </font>
    <font>
      <b/>
      <sz val="9"/>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rgb="FFFF0000"/>
        <bgColor indexed="64"/>
      </patternFill>
    </fill>
    <fill>
      <patternFill patternType="solid">
        <fgColor indexed="13"/>
        <bgColor indexed="64"/>
      </patternFill>
    </fill>
    <fill>
      <patternFill patternType="solid">
        <fgColor rgb="FFC0C0C0"/>
        <bgColor indexed="64"/>
      </patternFill>
    </fill>
    <fill>
      <patternFill patternType="solid">
        <fgColor rgb="FF92D050"/>
        <bgColor indexed="64"/>
      </patternFill>
    </fill>
    <fill>
      <patternFill patternType="solid">
        <fgColor rgb="FF00B0F0"/>
        <bgColor indexed="64"/>
      </patternFill>
    </fill>
    <fill>
      <patternFill patternType="solid">
        <fgColor rgb="FFD9D9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right/>
      <top style="thin"/>
      <bottom/>
    </border>
    <border>
      <left/>
      <right/>
      <top/>
      <bottom style="thin"/>
    </border>
    <border>
      <left style="thin"/>
      <right/>
      <top/>
      <bottom style="thin"/>
    </border>
    <border>
      <left/>
      <right style="thin"/>
      <top/>
      <bottom style="thin"/>
    </border>
    <border>
      <left/>
      <right style="thin"/>
      <top style="thin"/>
      <bottom style="thin"/>
    </border>
    <border>
      <left style="thin"/>
      <right style="thin"/>
      <top/>
      <bottom style="thin"/>
    </border>
    <border>
      <left style="thin"/>
      <right style="thin"/>
      <top/>
      <bottom/>
    </border>
    <border>
      <left/>
      <right/>
      <top style="thin"/>
      <bottom style="thin"/>
    </border>
    <border>
      <left/>
      <right style="thin"/>
      <top style="thin"/>
      <bottom/>
    </border>
    <border>
      <left/>
      <right style="thin"/>
      <top/>
      <bottom/>
    </border>
    <border>
      <left style="thin"/>
      <right/>
      <top style="thin"/>
      <bottom/>
    </border>
    <border>
      <left style="thin"/>
      <right/>
      <top/>
      <bottom/>
    </border>
    <border>
      <left style="thin"/>
      <right style="thin"/>
      <top style="thin"/>
      <bottom style="hair"/>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747">
    <xf numFmtId="0" fontId="0" fillId="0" borderId="0" xfId="0" applyAlignment="1">
      <alignment/>
    </xf>
    <xf numFmtId="49" fontId="0" fillId="0" borderId="0" xfId="0" applyNumberFormat="1" applyAlignment="1">
      <alignment/>
    </xf>
    <xf numFmtId="49" fontId="3" fillId="0" borderId="0" xfId="0" applyNumberFormat="1" applyFont="1" applyAlignment="1">
      <alignment/>
    </xf>
    <xf numFmtId="49" fontId="0" fillId="0" borderId="0" xfId="0" applyNumberFormat="1" applyFont="1" applyAlignment="1">
      <alignment/>
    </xf>
    <xf numFmtId="49" fontId="0" fillId="33" borderId="0" xfId="0" applyNumberFormat="1" applyFont="1" applyFill="1" applyAlignment="1">
      <alignment/>
    </xf>
    <xf numFmtId="49" fontId="0" fillId="33" borderId="0" xfId="0" applyNumberFormat="1" applyFont="1" applyFill="1" applyBorder="1" applyAlignment="1">
      <alignment/>
    </xf>
    <xf numFmtId="49" fontId="0" fillId="0" borderId="0" xfId="0" applyNumberFormat="1" applyFont="1" applyFill="1" applyAlignment="1">
      <alignment/>
    </xf>
    <xf numFmtId="49" fontId="0" fillId="0" borderId="0" xfId="0" applyNumberFormat="1" applyFont="1" applyFill="1" applyBorder="1" applyAlignment="1">
      <alignment/>
    </xf>
    <xf numFmtId="49" fontId="0" fillId="33" borderId="0" xfId="0" applyNumberFormat="1" applyFont="1" applyFill="1" applyAlignment="1">
      <alignment horizontal="center"/>
    </xf>
    <xf numFmtId="49" fontId="16" fillId="0" borderId="0" xfId="0" applyNumberFormat="1" applyFont="1" applyAlignment="1">
      <alignment/>
    </xf>
    <xf numFmtId="49" fontId="13" fillId="0" borderId="0" xfId="0" applyNumberFormat="1" applyFont="1" applyAlignment="1">
      <alignment/>
    </xf>
    <xf numFmtId="49" fontId="0" fillId="33" borderId="0" xfId="0" applyNumberFormat="1" applyFont="1" applyFill="1" applyAlignment="1">
      <alignment horizontal="center" vertical="center"/>
    </xf>
    <xf numFmtId="49" fontId="0" fillId="33" borderId="0" xfId="0" applyNumberFormat="1" applyFont="1" applyFill="1" applyBorder="1" applyAlignment="1">
      <alignment horizontal="center" vertical="center"/>
    </xf>
    <xf numFmtId="49" fontId="6" fillId="0" borderId="0" xfId="0" applyNumberFormat="1" applyFont="1" applyAlignment="1">
      <alignment/>
    </xf>
    <xf numFmtId="49" fontId="3" fillId="0" borderId="0" xfId="0" applyNumberFormat="1" applyFont="1" applyAlignment="1">
      <alignment/>
    </xf>
    <xf numFmtId="49" fontId="0" fillId="0" borderId="0" xfId="0" applyNumberFormat="1" applyFont="1" applyAlignment="1">
      <alignment/>
    </xf>
    <xf numFmtId="49" fontId="17" fillId="0" borderId="0" xfId="0" applyNumberFormat="1" applyFont="1" applyAlignment="1">
      <alignment/>
    </xf>
    <xf numFmtId="49" fontId="14" fillId="0" borderId="0" xfId="0" applyNumberFormat="1" applyFont="1" applyAlignment="1">
      <alignment/>
    </xf>
    <xf numFmtId="49" fontId="15" fillId="0" borderId="0" xfId="0" applyNumberFormat="1" applyFont="1" applyAlignment="1">
      <alignment/>
    </xf>
    <xf numFmtId="49" fontId="5"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49" fontId="3" fillId="0" borderId="10" xfId="0" applyNumberFormat="1" applyFont="1" applyBorder="1" applyAlignment="1">
      <alignment horizontal="justify" vertical="center"/>
    </xf>
    <xf numFmtId="2" fontId="3" fillId="0" borderId="10" xfId="0" applyNumberFormat="1" applyFont="1" applyBorder="1" applyAlignment="1">
      <alignment horizontal="justify" vertical="center" wrapText="1"/>
    </xf>
    <xf numFmtId="49" fontId="0" fillId="0" borderId="0" xfId="0" applyNumberFormat="1" applyFont="1" applyFill="1" applyAlignment="1">
      <alignment/>
    </xf>
    <xf numFmtId="49" fontId="0" fillId="0" borderId="0" xfId="0" applyNumberFormat="1" applyFont="1" applyFill="1" applyAlignment="1">
      <alignment horizontal="center"/>
    </xf>
    <xf numFmtId="49" fontId="2" fillId="0" borderId="0" xfId="0" applyNumberFormat="1" applyFont="1" applyFill="1" applyAlignment="1">
      <alignment/>
    </xf>
    <xf numFmtId="49" fontId="3" fillId="0" borderId="0" xfId="0" applyNumberFormat="1" applyFont="1" applyFill="1" applyAlignment="1">
      <alignment wrapText="1"/>
    </xf>
    <xf numFmtId="49" fontId="3" fillId="0" borderId="0" xfId="0" applyNumberFormat="1" applyFont="1" applyFill="1" applyAlignment="1">
      <alignment horizontal="center" wrapText="1"/>
    </xf>
    <xf numFmtId="49" fontId="3" fillId="0" borderId="10" xfId="0" applyNumberFormat="1" applyFont="1" applyBorder="1" applyAlignment="1">
      <alignment horizontal="center" vertical="center"/>
    </xf>
    <xf numFmtId="49" fontId="3" fillId="0" borderId="10" xfId="0" applyNumberFormat="1" applyFont="1" applyBorder="1" applyAlignment="1">
      <alignment horizontal="justify" vertical="center"/>
    </xf>
    <xf numFmtId="49" fontId="6" fillId="0" borderId="10" xfId="0" applyNumberFormat="1" applyFont="1" applyBorder="1" applyAlignment="1">
      <alignment horizontal="center" vertical="center"/>
    </xf>
    <xf numFmtId="49" fontId="6" fillId="0" borderId="10" xfId="0" applyNumberFormat="1" applyFont="1" applyBorder="1" applyAlignment="1">
      <alignment horizontal="justify" vertical="center"/>
    </xf>
    <xf numFmtId="9" fontId="0" fillId="33" borderId="0" xfId="59" applyFont="1" applyFill="1" applyAlignment="1">
      <alignment/>
    </xf>
    <xf numFmtId="0" fontId="0" fillId="33" borderId="0" xfId="0" applyNumberFormat="1" applyFont="1" applyFill="1" applyAlignment="1">
      <alignment/>
    </xf>
    <xf numFmtId="2" fontId="0" fillId="33" borderId="0" xfId="0" applyNumberFormat="1" applyFont="1" applyFill="1" applyAlignment="1">
      <alignment/>
    </xf>
    <xf numFmtId="49" fontId="18" fillId="33" borderId="0" xfId="0" applyNumberFormat="1" applyFont="1" applyFill="1" applyAlignment="1">
      <alignment/>
    </xf>
    <xf numFmtId="1" fontId="19" fillId="33" borderId="0" xfId="0" applyNumberFormat="1" applyFont="1" applyFill="1" applyAlignment="1">
      <alignment horizontal="center"/>
    </xf>
    <xf numFmtId="1" fontId="18" fillId="33" borderId="0" xfId="0" applyNumberFormat="1" applyFont="1" applyFill="1" applyAlignment="1">
      <alignment/>
    </xf>
    <xf numFmtId="49" fontId="18" fillId="33" borderId="0" xfId="0" applyNumberFormat="1" applyFont="1" applyFill="1" applyAlignment="1">
      <alignment horizontal="center"/>
    </xf>
    <xf numFmtId="2" fontId="18" fillId="33" borderId="0" xfId="0" applyNumberFormat="1" applyFont="1" applyFill="1" applyAlignment="1">
      <alignment horizontal="center"/>
    </xf>
    <xf numFmtId="1" fontId="18" fillId="33" borderId="0" xfId="0" applyNumberFormat="1" applyFont="1" applyFill="1" applyAlignment="1">
      <alignment horizontal="center"/>
    </xf>
    <xf numFmtId="49" fontId="9" fillId="0" borderId="0" xfId="0" applyNumberFormat="1" applyFont="1" applyFill="1" applyBorder="1" applyAlignment="1">
      <alignment horizontal="center" vertical="top" wrapText="1"/>
    </xf>
    <xf numFmtId="49" fontId="11" fillId="33" borderId="10" xfId="0" applyNumberFormat="1" applyFont="1" applyFill="1" applyBorder="1" applyAlignment="1" applyProtection="1">
      <alignment horizontal="center" vertical="center" wrapText="1"/>
      <protection/>
    </xf>
    <xf numFmtId="9" fontId="0" fillId="33" borderId="0" xfId="59" applyFont="1" applyFill="1" applyAlignment="1">
      <alignment horizontal="center" vertical="center"/>
    </xf>
    <xf numFmtId="164" fontId="11" fillId="33" borderId="10" xfId="42"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0" xfId="0" applyNumberFormat="1" applyFont="1" applyFill="1" applyAlignment="1">
      <alignment/>
    </xf>
    <xf numFmtId="49" fontId="11" fillId="33" borderId="10" xfId="0" applyNumberFormat="1" applyFont="1" applyFill="1" applyBorder="1" applyAlignment="1">
      <alignment/>
    </xf>
    <xf numFmtId="49" fontId="11" fillId="33" borderId="11" xfId="0" applyNumberFormat="1" applyFont="1" applyFill="1" applyBorder="1" applyAlignment="1" applyProtection="1">
      <alignment vertical="center" wrapText="1"/>
      <protection/>
    </xf>
    <xf numFmtId="49" fontId="11" fillId="33" borderId="10" xfId="0" applyNumberFormat="1" applyFont="1" applyFill="1" applyBorder="1" applyAlignment="1">
      <alignment horizontal="center"/>
    </xf>
    <xf numFmtId="49" fontId="11" fillId="0" borderId="10" xfId="0" applyNumberFormat="1" applyFont="1" applyFill="1" applyBorder="1" applyAlignment="1" applyProtection="1">
      <alignment horizontal="center" vertical="center" wrapText="1"/>
      <protection/>
    </xf>
    <xf numFmtId="49" fontId="11" fillId="33" borderId="10" xfId="0" applyNumberFormat="1" applyFont="1" applyFill="1" applyBorder="1" applyAlignment="1" applyProtection="1">
      <alignment horizontal="left" vertical="center" wrapText="1"/>
      <protection/>
    </xf>
    <xf numFmtId="164" fontId="11" fillId="33" borderId="10" xfId="42" applyNumberFormat="1" applyFont="1" applyFill="1" applyBorder="1" applyAlignment="1">
      <alignment horizontal="center"/>
    </xf>
    <xf numFmtId="49" fontId="11" fillId="33" borderId="10" xfId="0" applyNumberFormat="1" applyFont="1" applyFill="1" applyBorder="1" applyAlignment="1" applyProtection="1">
      <alignment vertical="center"/>
      <protection/>
    </xf>
    <xf numFmtId="164" fontId="11" fillId="0"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pplyProtection="1">
      <alignment horizontal="center" vertical="center"/>
      <protection/>
    </xf>
    <xf numFmtId="49" fontId="8" fillId="33" borderId="10" xfId="0" applyNumberFormat="1" applyFont="1" applyFill="1" applyBorder="1" applyAlignment="1" applyProtection="1">
      <alignment horizontal="center" vertical="center" wrapText="1"/>
      <protection/>
    </xf>
    <xf numFmtId="49" fontId="0" fillId="33" borderId="0" xfId="0" applyNumberFormat="1" applyFill="1" applyAlignment="1">
      <alignment/>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Alignment="1">
      <alignment/>
    </xf>
    <xf numFmtId="49" fontId="11" fillId="34"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left" vertical="center" wrapText="1"/>
      <protection/>
    </xf>
    <xf numFmtId="49" fontId="0" fillId="35" borderId="0" xfId="0" applyNumberFormat="1" applyFont="1" applyFill="1" applyAlignment="1">
      <alignment/>
    </xf>
    <xf numFmtId="49" fontId="0" fillId="34" borderId="0" xfId="0" applyNumberFormat="1" applyFont="1" applyFill="1" applyBorder="1" applyAlignment="1">
      <alignment vertical="top" wrapText="1"/>
    </xf>
    <xf numFmtId="49" fontId="0" fillId="34" borderId="0" xfId="0" applyNumberFormat="1" applyFont="1" applyFill="1" applyAlignment="1">
      <alignment/>
    </xf>
    <xf numFmtId="49" fontId="2" fillId="34" borderId="0" xfId="0" applyNumberFormat="1" applyFont="1" applyFill="1" applyAlignment="1">
      <alignment/>
    </xf>
    <xf numFmtId="49" fontId="18" fillId="34" borderId="0" xfId="0" applyNumberFormat="1" applyFont="1" applyFill="1" applyAlignment="1">
      <alignment/>
    </xf>
    <xf numFmtId="1" fontId="18" fillId="34" borderId="0" xfId="0" applyNumberFormat="1" applyFont="1" applyFill="1" applyAlignment="1">
      <alignment/>
    </xf>
    <xf numFmtId="1" fontId="18" fillId="34" borderId="0" xfId="0" applyNumberFormat="1" applyFont="1" applyFill="1" applyAlignment="1">
      <alignment horizontal="center"/>
    </xf>
    <xf numFmtId="2" fontId="18" fillId="34" borderId="0" xfId="0" applyNumberFormat="1" applyFont="1" applyFill="1" applyAlignment="1">
      <alignment horizontal="center"/>
    </xf>
    <xf numFmtId="49" fontId="0" fillId="34" borderId="0" xfId="0" applyNumberFormat="1" applyFont="1" applyFill="1" applyAlignment="1">
      <alignment horizontal="center" vertical="center"/>
    </xf>
    <xf numFmtId="49" fontId="0" fillId="34" borderId="0" xfId="0" applyNumberFormat="1" applyFont="1" applyFill="1" applyBorder="1" applyAlignment="1">
      <alignment horizontal="center" vertical="center"/>
    </xf>
    <xf numFmtId="49" fontId="11" fillId="34" borderId="10" xfId="0" applyNumberFormat="1" applyFont="1" applyFill="1" applyBorder="1" applyAlignment="1" applyProtection="1">
      <alignment horizontal="center" vertical="center" wrapText="1"/>
      <protection/>
    </xf>
    <xf numFmtId="164" fontId="11" fillId="34" borderId="10" xfId="42" applyNumberFormat="1" applyFont="1" applyFill="1" applyBorder="1" applyAlignment="1" applyProtection="1">
      <alignment horizontal="center" vertical="center"/>
      <protection/>
    </xf>
    <xf numFmtId="164" fontId="11" fillId="34" borderId="10" xfId="42" applyNumberFormat="1" applyFont="1" applyFill="1" applyBorder="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0" xfId="0" applyNumberFormat="1" applyFont="1" applyFill="1" applyBorder="1" applyAlignment="1" applyProtection="1">
      <alignment horizontal="center" vertical="center"/>
      <protection/>
    </xf>
    <xf numFmtId="49" fontId="11" fillId="34" borderId="10" xfId="0" applyNumberFormat="1" applyFont="1" applyFill="1" applyBorder="1" applyAlignment="1" applyProtection="1">
      <alignment vertical="center"/>
      <protection/>
    </xf>
    <xf numFmtId="49" fontId="0" fillId="34" borderId="0" xfId="0" applyNumberFormat="1" applyFont="1" applyFill="1" applyBorder="1" applyAlignment="1">
      <alignment/>
    </xf>
    <xf numFmtId="49" fontId="0" fillId="34" borderId="0" xfId="0" applyNumberFormat="1" applyFont="1" applyFill="1" applyAlignment="1">
      <alignment horizontal="center"/>
    </xf>
    <xf numFmtId="49" fontId="0" fillId="34" borderId="0" xfId="0" applyNumberFormat="1" applyFont="1" applyFill="1" applyBorder="1" applyAlignment="1">
      <alignment/>
    </xf>
    <xf numFmtId="0" fontId="18" fillId="34" borderId="0" xfId="0" applyNumberFormat="1" applyFont="1" applyFill="1" applyAlignment="1">
      <alignment horizontal="center"/>
    </xf>
    <xf numFmtId="49" fontId="8" fillId="34" borderId="10" xfId="0" applyNumberFormat="1" applyFont="1" applyFill="1" applyBorder="1" applyAlignment="1" applyProtection="1">
      <alignment horizontal="center" vertical="center"/>
      <protection/>
    </xf>
    <xf numFmtId="49" fontId="8" fillId="34" borderId="10" xfId="0" applyNumberFormat="1" applyFont="1" applyFill="1" applyBorder="1" applyAlignment="1" applyProtection="1">
      <alignment vertical="center"/>
      <protection/>
    </xf>
    <xf numFmtId="49" fontId="11" fillId="34" borderId="12" xfId="0" applyNumberFormat="1" applyFont="1" applyFill="1" applyBorder="1" applyAlignment="1" applyProtection="1">
      <alignment vertical="center"/>
      <protection/>
    </xf>
    <xf numFmtId="0" fontId="2" fillId="0" borderId="0" xfId="0" applyFont="1" applyAlignment="1">
      <alignment vertical="center"/>
    </xf>
    <xf numFmtId="0" fontId="21" fillId="0" borderId="10" xfId="0" applyFont="1" applyFill="1" applyBorder="1" applyAlignment="1">
      <alignment horizontal="center" vertical="center" wrapText="1"/>
    </xf>
    <xf numFmtId="49" fontId="5" fillId="36" borderId="10" xfId="0" applyNumberFormat="1" applyFont="1" applyFill="1" applyBorder="1" applyAlignment="1" applyProtection="1">
      <alignment horizontal="center" vertical="center" wrapText="1"/>
      <protection/>
    </xf>
    <xf numFmtId="49" fontId="21" fillId="33" borderId="10" xfId="0" applyNumberFormat="1" applyFont="1" applyFill="1" applyBorder="1" applyAlignment="1" applyProtection="1">
      <alignment horizontal="center" vertical="center"/>
      <protection/>
    </xf>
    <xf numFmtId="49" fontId="21" fillId="33" borderId="10" xfId="0" applyNumberFormat="1" applyFont="1" applyFill="1" applyBorder="1" applyAlignment="1" applyProtection="1">
      <alignment vertical="center"/>
      <protection/>
    </xf>
    <xf numFmtId="49" fontId="21" fillId="33" borderId="10" xfId="0" applyNumberFormat="1" applyFont="1" applyFill="1" applyBorder="1" applyAlignment="1">
      <alignment/>
    </xf>
    <xf numFmtId="49" fontId="21" fillId="33"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vertical="center" wrapText="1"/>
      <protection/>
    </xf>
    <xf numFmtId="49" fontId="5" fillId="37" borderId="10" xfId="0" applyNumberFormat="1" applyFont="1" applyFill="1" applyBorder="1" applyAlignment="1" applyProtection="1">
      <alignment horizontal="left" vertical="center" wrapText="1"/>
      <protection/>
    </xf>
    <xf numFmtId="0" fontId="94" fillId="0" borderId="10" xfId="0" applyFont="1" applyFill="1" applyBorder="1" applyAlignment="1">
      <alignment horizontal="center" vertical="center" wrapText="1"/>
    </xf>
    <xf numFmtId="49" fontId="21" fillId="0" borderId="10" xfId="0" applyNumberFormat="1" applyFont="1" applyFill="1" applyBorder="1" applyAlignment="1">
      <alignment horizontal="center" vertical="center" wrapText="1"/>
    </xf>
    <xf numFmtId="49" fontId="0" fillId="0" borderId="0" xfId="0" applyNumberFormat="1" applyFont="1" applyFill="1" applyBorder="1" applyAlignment="1">
      <alignment horizontal="left" vertical="top" wrapText="1"/>
    </xf>
    <xf numFmtId="49" fontId="0" fillId="0" borderId="0" xfId="0" applyNumberFormat="1" applyFont="1" applyFill="1" applyBorder="1" applyAlignment="1">
      <alignment/>
    </xf>
    <xf numFmtId="49" fontId="25" fillId="0" borderId="0" xfId="0" applyNumberFormat="1" applyFont="1" applyAlignment="1">
      <alignment/>
    </xf>
    <xf numFmtId="49" fontId="10" fillId="0" borderId="13" xfId="0" applyNumberFormat="1" applyFont="1" applyFill="1" applyBorder="1" applyAlignment="1">
      <alignment wrapText="1"/>
    </xf>
    <xf numFmtId="49" fontId="0" fillId="0" borderId="0" xfId="0" applyNumberFormat="1" applyFont="1" applyAlignment="1">
      <alignment horizontal="left"/>
    </xf>
    <xf numFmtId="49" fontId="15" fillId="0" borderId="14" xfId="0" applyNumberFormat="1" applyFont="1" applyBorder="1" applyAlignment="1">
      <alignment/>
    </xf>
    <xf numFmtId="49" fontId="3" fillId="0" borderId="0" xfId="0" applyNumberFormat="1" applyFont="1" applyFill="1" applyAlignment="1">
      <alignment/>
    </xf>
    <xf numFmtId="49" fontId="3" fillId="0" borderId="10" xfId="0" applyNumberFormat="1" applyFont="1" applyBorder="1" applyAlignment="1">
      <alignment horizontal="center"/>
    </xf>
    <xf numFmtId="49" fontId="0" fillId="0" borderId="14" xfId="0" applyNumberFormat="1" applyFill="1" applyBorder="1" applyAlignment="1">
      <alignment horizontal="left" vertical="top" wrapText="1"/>
    </xf>
    <xf numFmtId="49" fontId="9" fillId="0" borderId="14" xfId="0" applyNumberFormat="1" applyFont="1" applyFill="1" applyBorder="1" applyAlignment="1">
      <alignment horizontal="center" vertical="top" wrapText="1"/>
    </xf>
    <xf numFmtId="49" fontId="26" fillId="33" borderId="14" xfId="0" applyNumberFormat="1" applyFont="1" applyFill="1" applyBorder="1" applyAlignment="1">
      <alignment horizontal="center" vertical="top" wrapText="1"/>
    </xf>
    <xf numFmtId="1" fontId="26" fillId="33" borderId="14" xfId="0" applyNumberFormat="1" applyFont="1" applyFill="1" applyBorder="1" applyAlignment="1">
      <alignment horizontal="center" vertical="top" wrapText="1"/>
    </xf>
    <xf numFmtId="1" fontId="27" fillId="33" borderId="14" xfId="0" applyNumberFormat="1" applyFont="1" applyFill="1" applyBorder="1" applyAlignment="1">
      <alignment horizontal="center" vertical="top" wrapText="1"/>
    </xf>
    <xf numFmtId="49" fontId="8" fillId="0" borderId="15" xfId="0" applyNumberFormat="1" applyFont="1" applyBorder="1" applyAlignment="1">
      <alignment vertical="center" wrapText="1"/>
    </xf>
    <xf numFmtId="49" fontId="8" fillId="0" borderId="16" xfId="0" applyNumberFormat="1" applyFont="1" applyBorder="1" applyAlignment="1">
      <alignment vertical="center" wrapText="1"/>
    </xf>
    <xf numFmtId="49" fontId="8" fillId="0" borderId="0" xfId="0" applyNumberFormat="1" applyFont="1" applyBorder="1" applyAlignment="1">
      <alignment vertical="justify" textRotation="90" wrapText="1"/>
    </xf>
    <xf numFmtId="49" fontId="0" fillId="0" borderId="0" xfId="0" applyNumberFormat="1" applyFont="1" applyBorder="1" applyAlignment="1">
      <alignment/>
    </xf>
    <xf numFmtId="49" fontId="11" fillId="0" borderId="10" xfId="0" applyNumberFormat="1" applyFont="1" applyBorder="1" applyAlignment="1">
      <alignment horizontal="center"/>
    </xf>
    <xf numFmtId="0" fontId="0" fillId="0" borderId="0" xfId="0" applyAlignment="1">
      <alignment wrapText="1"/>
    </xf>
    <xf numFmtId="0" fontId="11" fillId="0" borderId="10" xfId="0" applyFont="1" applyBorder="1" applyAlignment="1">
      <alignment horizontal="center"/>
    </xf>
    <xf numFmtId="0" fontId="11" fillId="0" borderId="10" xfId="0" applyFont="1" applyBorder="1" applyAlignment="1">
      <alignment horizontal="center" wrapText="1"/>
    </xf>
    <xf numFmtId="49" fontId="28" fillId="33" borderId="0" xfId="0" applyNumberFormat="1" applyFont="1" applyFill="1" applyBorder="1" applyAlignment="1">
      <alignment/>
    </xf>
    <xf numFmtId="49" fontId="0" fillId="0" borderId="0" xfId="0" applyNumberFormat="1" applyFont="1" applyBorder="1" applyAlignment="1">
      <alignment horizontal="right"/>
    </xf>
    <xf numFmtId="49" fontId="0" fillId="0" borderId="0" xfId="0" applyNumberFormat="1" applyFill="1" applyAlignment="1">
      <alignment/>
    </xf>
    <xf numFmtId="49" fontId="10" fillId="0" borderId="0" xfId="0" applyNumberFormat="1" applyFont="1" applyFill="1" applyBorder="1" applyAlignment="1">
      <alignment wrapText="1"/>
    </xf>
    <xf numFmtId="49" fontId="0" fillId="0" borderId="0" xfId="0" applyNumberFormat="1" applyAlignment="1">
      <alignment horizontal="center"/>
    </xf>
    <xf numFmtId="0" fontId="32" fillId="0" borderId="0" xfId="0" applyFont="1" applyAlignment="1">
      <alignment/>
    </xf>
    <xf numFmtId="49" fontId="0" fillId="0" borderId="0" xfId="0" applyNumberFormat="1" applyFill="1" applyAlignment="1">
      <alignment/>
    </xf>
    <xf numFmtId="0" fontId="33" fillId="0" borderId="14" xfId="0" applyFont="1" applyBorder="1" applyAlignment="1">
      <alignment/>
    </xf>
    <xf numFmtId="0" fontId="28" fillId="33" borderId="0" xfId="0" applyFont="1" applyFill="1" applyAlignment="1">
      <alignment/>
    </xf>
    <xf numFmtId="1" fontId="28" fillId="33" borderId="0" xfId="0" applyNumberFormat="1" applyFont="1" applyFill="1" applyAlignment="1">
      <alignment horizontal="center"/>
    </xf>
    <xf numFmtId="2" fontId="28" fillId="33" borderId="0" xfId="0" applyNumberFormat="1" applyFont="1" applyFill="1" applyAlignment="1">
      <alignment/>
    </xf>
    <xf numFmtId="0" fontId="34" fillId="0" borderId="14" xfId="0" applyFont="1" applyBorder="1" applyAlignment="1">
      <alignment/>
    </xf>
    <xf numFmtId="0" fontId="32" fillId="0" borderId="0" xfId="0" applyFont="1" applyFill="1" applyAlignment="1">
      <alignment/>
    </xf>
    <xf numFmtId="0" fontId="35" fillId="0" borderId="10" xfId="0" applyFont="1" applyBorder="1" applyAlignment="1">
      <alignment horizontal="center"/>
    </xf>
    <xf numFmtId="0" fontId="35" fillId="0" borderId="17" xfId="0" applyFont="1" applyBorder="1" applyAlignment="1">
      <alignment horizontal="center" vertical="center" wrapText="1"/>
    </xf>
    <xf numFmtId="0" fontId="34" fillId="0" borderId="0" xfId="0" applyFont="1" applyAlignment="1">
      <alignment horizontal="center"/>
    </xf>
    <xf numFmtId="0" fontId="32" fillId="0" borderId="0" xfId="0" applyFont="1" applyAlignment="1">
      <alignment horizontal="center"/>
    </xf>
    <xf numFmtId="0" fontId="34" fillId="0" borderId="0" xfId="0" applyFont="1" applyAlignment="1">
      <alignment/>
    </xf>
    <xf numFmtId="0" fontId="37" fillId="0" borderId="0" xfId="0" applyFont="1" applyBorder="1" applyAlignment="1">
      <alignment wrapText="1"/>
    </xf>
    <xf numFmtId="0" fontId="38" fillId="0" borderId="0" xfId="0" applyFont="1" applyBorder="1" applyAlignment="1">
      <alignment horizontal="center" wrapText="1"/>
    </xf>
    <xf numFmtId="0" fontId="35" fillId="33" borderId="0" xfId="0" applyFont="1" applyFill="1" applyBorder="1" applyAlignment="1">
      <alignment horizontal="center"/>
    </xf>
    <xf numFmtId="0" fontId="35" fillId="33" borderId="0" xfId="0" applyFont="1" applyFill="1" applyBorder="1" applyAlignment="1">
      <alignment/>
    </xf>
    <xf numFmtId="0" fontId="34" fillId="0" borderId="0" xfId="0" applyFont="1" applyFill="1" applyAlignment="1">
      <alignment/>
    </xf>
    <xf numFmtId="0" fontId="35" fillId="0" borderId="0" xfId="0" applyFont="1" applyFill="1" applyBorder="1" applyAlignment="1">
      <alignment/>
    </xf>
    <xf numFmtId="0" fontId="35" fillId="0" borderId="0" xfId="0" applyFont="1" applyFill="1" applyBorder="1" applyAlignment="1">
      <alignment horizontal="center"/>
    </xf>
    <xf numFmtId="0" fontId="39" fillId="0" borderId="0" xfId="0" applyFont="1" applyFill="1" applyAlignment="1">
      <alignment/>
    </xf>
    <xf numFmtId="0" fontId="35" fillId="0" borderId="0" xfId="0" applyFont="1" applyAlignment="1">
      <alignment/>
    </xf>
    <xf numFmtId="0" fontId="39" fillId="0" borderId="0" xfId="0" applyFont="1" applyAlignment="1">
      <alignment/>
    </xf>
    <xf numFmtId="0" fontId="38" fillId="0" borderId="0" xfId="0" applyNumberFormat="1" applyFont="1" applyBorder="1" applyAlignment="1">
      <alignment/>
    </xf>
    <xf numFmtId="0" fontId="38" fillId="0" borderId="0" xfId="0" applyNumberFormat="1" applyFont="1" applyBorder="1" applyAlignment="1">
      <alignment horizontal="center"/>
    </xf>
    <xf numFmtId="0" fontId="38" fillId="0" borderId="0" xfId="0" applyFont="1" applyAlignment="1">
      <alignment/>
    </xf>
    <xf numFmtId="49" fontId="36" fillId="0" borderId="0" xfId="0" applyNumberFormat="1" applyFont="1" applyAlignment="1">
      <alignment/>
    </xf>
    <xf numFmtId="49" fontId="35" fillId="0" borderId="0" xfId="0" applyNumberFormat="1" applyFont="1" applyAlignment="1">
      <alignment/>
    </xf>
    <xf numFmtId="49" fontId="40" fillId="0" borderId="0" xfId="0" applyNumberFormat="1" applyFont="1" applyBorder="1" applyAlignment="1">
      <alignment wrapText="1"/>
    </xf>
    <xf numFmtId="49" fontId="40" fillId="0" borderId="0" xfId="0" applyNumberFormat="1" applyFont="1" applyBorder="1" applyAlignment="1">
      <alignment horizontal="justify" vertical="justify" wrapText="1"/>
    </xf>
    <xf numFmtId="49" fontId="34" fillId="0" borderId="0" xfId="0" applyNumberFormat="1" applyFont="1" applyBorder="1" applyAlignment="1">
      <alignment/>
    </xf>
    <xf numFmtId="0" fontId="3" fillId="0" borderId="0" xfId="0" applyNumberFormat="1" applyFont="1" applyAlignment="1">
      <alignment/>
    </xf>
    <xf numFmtId="0" fontId="2" fillId="0" borderId="0" xfId="0" applyFont="1" applyAlignment="1">
      <alignment/>
    </xf>
    <xf numFmtId="0" fontId="41" fillId="33" borderId="0" xfId="0" applyNumberFormat="1" applyFont="1" applyFill="1" applyBorder="1" applyAlignment="1">
      <alignment horizontal="center" wrapText="1"/>
    </xf>
    <xf numFmtId="2" fontId="18" fillId="33" borderId="0" xfId="0" applyNumberFormat="1" applyFont="1" applyFill="1" applyAlignment="1">
      <alignment/>
    </xf>
    <xf numFmtId="49" fontId="34" fillId="0" borderId="0" xfId="0" applyNumberFormat="1" applyFont="1" applyFill="1" applyAlignment="1">
      <alignment/>
    </xf>
    <xf numFmtId="10" fontId="34" fillId="0" borderId="0" xfId="0" applyNumberFormat="1" applyFont="1" applyFill="1" applyAlignment="1">
      <alignment/>
    </xf>
    <xf numFmtId="49" fontId="6" fillId="0" borderId="0" xfId="56" applyNumberFormat="1" applyFont="1" applyFill="1" applyBorder="1" applyAlignment="1">
      <alignment vertical="center" wrapText="1"/>
      <protection/>
    </xf>
    <xf numFmtId="10" fontId="34" fillId="0" borderId="0" xfId="0" applyNumberFormat="1" applyFont="1" applyAlignment="1">
      <alignment/>
    </xf>
    <xf numFmtId="0" fontId="42" fillId="0" borderId="0" xfId="56" applyFont="1" applyBorder="1" applyAlignment="1">
      <alignment wrapText="1"/>
      <protection/>
    </xf>
    <xf numFmtId="49" fontId="43" fillId="0" borderId="0" xfId="56" applyNumberFormat="1" applyFont="1" applyFill="1" applyBorder="1" applyAlignment="1">
      <alignment vertical="center" wrapText="1"/>
      <protection/>
    </xf>
    <xf numFmtId="0" fontId="0" fillId="0" borderId="0" xfId="0" applyFont="1" applyAlignment="1">
      <alignment/>
    </xf>
    <xf numFmtId="49" fontId="5" fillId="0" borderId="0" xfId="0" applyNumberFormat="1" applyFont="1" applyAlignment="1">
      <alignment/>
    </xf>
    <xf numFmtId="49" fontId="39" fillId="0" borderId="0" xfId="0" applyNumberFormat="1" applyFont="1" applyAlignment="1">
      <alignment/>
    </xf>
    <xf numFmtId="49" fontId="34" fillId="0" borderId="0" xfId="0" applyNumberFormat="1" applyFont="1" applyAlignment="1">
      <alignment/>
    </xf>
    <xf numFmtId="49" fontId="11" fillId="35"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1" fontId="18" fillId="33" borderId="0" xfId="0" applyNumberFormat="1" applyFont="1" applyFill="1" applyBorder="1" applyAlignment="1">
      <alignment horizontal="center"/>
    </xf>
    <xf numFmtId="164" fontId="45" fillId="37" borderId="10" xfId="42" applyNumberFormat="1" applyFont="1" applyFill="1" applyBorder="1" applyAlignment="1">
      <alignment/>
    </xf>
    <xf numFmtId="49" fontId="0" fillId="0" borderId="0" xfId="0" applyNumberFormat="1" applyFont="1" applyFill="1" applyAlignment="1" applyProtection="1">
      <alignment/>
      <protection/>
    </xf>
    <xf numFmtId="49" fontId="2" fillId="0" borderId="0" xfId="0" applyNumberFormat="1" applyFont="1" applyFill="1" applyAlignment="1" applyProtection="1">
      <alignment/>
      <protection/>
    </xf>
    <xf numFmtId="49" fontId="0" fillId="0" borderId="0" xfId="0" applyNumberFormat="1" applyFont="1" applyFill="1" applyAlignment="1" applyProtection="1">
      <alignment/>
      <protection/>
    </xf>
    <xf numFmtId="49" fontId="18" fillId="33" borderId="0" xfId="0" applyNumberFormat="1" applyFont="1" applyFill="1" applyAlignment="1" applyProtection="1">
      <alignment/>
      <protection/>
    </xf>
    <xf numFmtId="1" fontId="19" fillId="33" borderId="0" xfId="0" applyNumberFormat="1" applyFont="1" applyFill="1" applyAlignment="1" applyProtection="1">
      <alignment horizontal="center"/>
      <protection/>
    </xf>
    <xf numFmtId="1" fontId="18" fillId="33" borderId="0" xfId="0" applyNumberFormat="1" applyFont="1" applyFill="1" applyAlignment="1" applyProtection="1">
      <alignment/>
      <protection/>
    </xf>
    <xf numFmtId="49" fontId="0" fillId="0" borderId="0" xfId="0" applyNumberFormat="1" applyFont="1" applyFill="1" applyAlignment="1" applyProtection="1">
      <alignment horizontal="center"/>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49" fontId="0" fillId="33"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2" fillId="0" borderId="0" xfId="0" applyNumberFormat="1" applyFont="1" applyFill="1" applyAlignment="1" applyProtection="1">
      <alignment/>
      <protection locked="0"/>
    </xf>
    <xf numFmtId="49" fontId="95" fillId="0" borderId="0" xfId="0" applyNumberFormat="1" applyFont="1" applyFill="1" applyAlignment="1" applyProtection="1">
      <alignment/>
      <protection locked="0"/>
    </xf>
    <xf numFmtId="49" fontId="0" fillId="0" borderId="0" xfId="0" applyNumberFormat="1" applyFont="1" applyFill="1" applyAlignment="1" applyProtection="1">
      <alignment/>
      <protection locked="0"/>
    </xf>
    <xf numFmtId="49" fontId="18" fillId="33" borderId="0" xfId="0" applyNumberFormat="1" applyFont="1" applyFill="1" applyAlignment="1" applyProtection="1">
      <alignment/>
      <protection locked="0"/>
    </xf>
    <xf numFmtId="1" fontId="19" fillId="33" borderId="0" xfId="0" applyNumberFormat="1" applyFont="1" applyFill="1" applyAlignment="1" applyProtection="1">
      <alignment horizontal="center"/>
      <protection locked="0"/>
    </xf>
    <xf numFmtId="1" fontId="18" fillId="33" borderId="0" xfId="0" applyNumberFormat="1" applyFont="1" applyFill="1" applyAlignment="1" applyProtection="1">
      <alignment/>
      <protection locked="0"/>
    </xf>
    <xf numFmtId="49" fontId="0" fillId="0" borderId="0" xfId="0" applyNumberFormat="1" applyFont="1" applyFill="1" applyAlignment="1" applyProtection="1">
      <alignment horizontal="center"/>
      <protection locked="0"/>
    </xf>
    <xf numFmtId="49" fontId="0" fillId="33" borderId="0" xfId="0" applyNumberFormat="1" applyFont="1" applyFill="1" applyAlignment="1" applyProtection="1">
      <alignment horizontal="center" vertical="center"/>
      <protection locked="0"/>
    </xf>
    <xf numFmtId="49" fontId="0" fillId="33" borderId="0" xfId="0" applyNumberFormat="1" applyFont="1" applyFill="1" applyBorder="1" applyAlignment="1" applyProtection="1">
      <alignment horizontal="center" vertical="center"/>
      <protection locked="0"/>
    </xf>
    <xf numFmtId="49" fontId="8" fillId="33" borderId="10" xfId="0" applyNumberFormat="1" applyFont="1" applyFill="1" applyBorder="1" applyAlignment="1" applyProtection="1">
      <alignment horizontal="center" vertical="center" wrapText="1"/>
      <protection locked="0"/>
    </xf>
    <xf numFmtId="49" fontId="0" fillId="0" borderId="0" xfId="0" applyNumberFormat="1" applyFont="1" applyFill="1" applyBorder="1" applyAlignment="1" applyProtection="1">
      <alignment/>
      <protection locked="0"/>
    </xf>
    <xf numFmtId="49" fontId="0" fillId="33" borderId="0" xfId="0" applyNumberFormat="1" applyFont="1" applyFill="1" applyBorder="1" applyAlignment="1" applyProtection="1">
      <alignment/>
      <protection locked="0"/>
    </xf>
    <xf numFmtId="49" fontId="95" fillId="0" borderId="0" xfId="0" applyNumberFormat="1" applyFont="1" applyFill="1" applyAlignment="1" applyProtection="1">
      <alignment/>
      <protection locked="0"/>
    </xf>
    <xf numFmtId="49" fontId="3" fillId="0" borderId="0" xfId="0" applyNumberFormat="1" applyFont="1" applyFill="1" applyAlignment="1" applyProtection="1">
      <alignment wrapText="1"/>
      <protection locked="0"/>
    </xf>
    <xf numFmtId="49" fontId="96" fillId="0" borderId="0" xfId="0" applyNumberFormat="1" applyFont="1" applyFill="1" applyAlignment="1" applyProtection="1">
      <alignment wrapText="1"/>
      <protection locked="0"/>
    </xf>
    <xf numFmtId="49" fontId="3" fillId="0" borderId="0" xfId="0" applyNumberFormat="1" applyFont="1" applyFill="1" applyAlignment="1" applyProtection="1">
      <alignment horizontal="center" wrapText="1"/>
      <protection locked="0"/>
    </xf>
    <xf numFmtId="49" fontId="96" fillId="0" borderId="0" xfId="0" applyNumberFormat="1" applyFont="1" applyFill="1" applyAlignment="1" applyProtection="1">
      <alignment horizontal="center" wrapText="1"/>
      <protection locked="0"/>
    </xf>
    <xf numFmtId="49" fontId="95" fillId="33" borderId="0" xfId="0" applyNumberFormat="1" applyFont="1" applyFill="1" applyAlignment="1" applyProtection="1">
      <alignment/>
      <protection locked="0"/>
    </xf>
    <xf numFmtId="49" fontId="0" fillId="33" borderId="0" xfId="0" applyNumberFormat="1" applyFont="1" applyFill="1" applyAlignment="1" applyProtection="1">
      <alignment horizontal="center"/>
      <protection locked="0"/>
    </xf>
    <xf numFmtId="49" fontId="95" fillId="33" borderId="0" xfId="0" applyNumberFormat="1" applyFont="1" applyFill="1" applyAlignment="1" applyProtection="1">
      <alignment horizontal="center"/>
      <protection locked="0"/>
    </xf>
    <xf numFmtId="164" fontId="7" fillId="37" borderId="10" xfId="42" applyNumberFormat="1" applyFont="1" applyFill="1" applyBorder="1" applyAlignment="1">
      <alignment/>
    </xf>
    <xf numFmtId="164" fontId="7" fillId="37" borderId="10" xfId="42" applyNumberFormat="1" applyFont="1" applyFill="1" applyBorder="1" applyAlignment="1">
      <alignment vertical="center" wrapText="1"/>
    </xf>
    <xf numFmtId="49" fontId="8" fillId="0" borderId="13" xfId="0" applyNumberFormat="1" applyFont="1" applyBorder="1" applyAlignment="1">
      <alignment horizontal="center"/>
    </xf>
    <xf numFmtId="164" fontId="11" fillId="33" borderId="0" xfId="42" applyNumberFormat="1" applyFont="1" applyFill="1" applyBorder="1" applyAlignment="1">
      <alignment horizontal="center"/>
    </xf>
    <xf numFmtId="49" fontId="10" fillId="0" borderId="13"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wrapText="1"/>
      <protection locked="0"/>
    </xf>
    <xf numFmtId="49" fontId="10" fillId="0" borderId="0" xfId="0" applyNumberFormat="1" applyFont="1" applyFill="1" applyBorder="1" applyAlignment="1" applyProtection="1">
      <alignment/>
      <protection locked="0"/>
    </xf>
    <xf numFmtId="0" fontId="0" fillId="0" borderId="10" xfId="0" applyBorder="1" applyAlignment="1">
      <alignment/>
    </xf>
    <xf numFmtId="0" fontId="0" fillId="0" borderId="10" xfId="0" applyBorder="1" applyAlignment="1">
      <alignment horizontal="right"/>
    </xf>
    <xf numFmtId="14" fontId="0" fillId="0" borderId="10" xfId="0" applyNumberFormat="1" applyBorder="1" applyAlignment="1">
      <alignment horizontal="right"/>
    </xf>
    <xf numFmtId="0" fontId="0" fillId="0" borderId="10" xfId="0" applyFill="1" applyBorder="1" applyAlignment="1">
      <alignment wrapText="1"/>
    </xf>
    <xf numFmtId="49" fontId="11" fillId="33" borderId="10" xfId="0" applyNumberFormat="1" applyFont="1" applyFill="1" applyBorder="1" applyAlignment="1" applyProtection="1">
      <alignment horizontal="center" vertical="center" wrapText="1"/>
      <protection/>
    </xf>
    <xf numFmtId="49" fontId="11" fillId="36" borderId="10" xfId="0" applyNumberFormat="1" applyFont="1" applyFill="1" applyBorder="1" applyAlignment="1" applyProtection="1">
      <alignment horizontal="center" vertical="center" wrapText="1"/>
      <protection/>
    </xf>
    <xf numFmtId="49" fontId="11" fillId="36" borderId="11" xfId="0" applyNumberFormat="1" applyFont="1" applyFill="1" applyBorder="1" applyAlignment="1" applyProtection="1">
      <alignment horizontal="left" vertical="center" wrapText="1"/>
      <protection/>
    </xf>
    <xf numFmtId="49" fontId="11" fillId="33" borderId="10" xfId="0" applyNumberFormat="1" applyFont="1" applyFill="1" applyBorder="1" applyAlignment="1" applyProtection="1">
      <alignment horizontal="center" vertical="center"/>
      <protection/>
    </xf>
    <xf numFmtId="49" fontId="11" fillId="33" borderId="11" xfId="0" applyNumberFormat="1" applyFont="1" applyFill="1" applyBorder="1" applyAlignment="1" applyProtection="1">
      <alignment vertical="center"/>
      <protection/>
    </xf>
    <xf numFmtId="49" fontId="11" fillId="33" borderId="11" xfId="0" applyNumberFormat="1" applyFont="1" applyFill="1" applyBorder="1" applyAlignment="1" applyProtection="1">
      <alignment vertical="center" wrapText="1"/>
      <protection/>
    </xf>
    <xf numFmtId="49" fontId="6" fillId="0" borderId="10" xfId="0" applyNumberFormat="1" applyFont="1" applyBorder="1" applyAlignment="1">
      <alignment horizontal="center" vertical="center" wrapText="1"/>
    </xf>
    <xf numFmtId="49" fontId="11" fillId="33" borderId="10"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horizontal="center" vertical="center"/>
      <protection locked="0"/>
    </xf>
    <xf numFmtId="164" fontId="11" fillId="35" borderId="18" xfId="42" applyNumberFormat="1" applyFont="1" applyFill="1" applyBorder="1" applyAlignment="1" applyProtection="1">
      <alignment vertical="center" wrapText="1"/>
      <protection locked="0"/>
    </xf>
    <xf numFmtId="49" fontId="11" fillId="33" borderId="0" xfId="0" applyNumberFormat="1" applyFont="1" applyFill="1" applyAlignment="1" applyProtection="1">
      <alignment/>
      <protection locked="0"/>
    </xf>
    <xf numFmtId="49" fontId="11" fillId="33" borderId="10" xfId="0" applyNumberFormat="1" applyFont="1" applyFill="1" applyBorder="1" applyAlignment="1" applyProtection="1">
      <alignment/>
      <protection locked="0"/>
    </xf>
    <xf numFmtId="49" fontId="11" fillId="33" borderId="11" xfId="0" applyNumberFormat="1" applyFont="1" applyFill="1" applyBorder="1" applyAlignment="1" applyProtection="1">
      <alignment vertical="center" wrapText="1"/>
      <protection locked="0"/>
    </xf>
    <xf numFmtId="10" fontId="11" fillId="36" borderId="10" xfId="59" applyNumberFormat="1" applyFont="1" applyFill="1" applyBorder="1" applyAlignment="1" applyProtection="1">
      <alignment horizontal="center" vertical="center"/>
      <protection locked="0"/>
    </xf>
    <xf numFmtId="0" fontId="2" fillId="38" borderId="10" xfId="0" applyFont="1" applyFill="1" applyBorder="1" applyAlignment="1">
      <alignment wrapText="1"/>
    </xf>
    <xf numFmtId="164" fontId="3" fillId="33" borderId="10" xfId="42" applyNumberFormat="1" applyFont="1" applyFill="1" applyBorder="1" applyAlignment="1" applyProtection="1">
      <alignment horizontal="center" vertical="center"/>
      <protection locked="0"/>
    </xf>
    <xf numFmtId="164" fontId="3" fillId="39" borderId="10" xfId="42" applyNumberFormat="1" applyFont="1" applyFill="1" applyBorder="1" applyAlignment="1" applyProtection="1">
      <alignment horizontal="center" vertical="center"/>
      <protection locked="0"/>
    </xf>
    <xf numFmtId="164" fontId="6" fillId="33" borderId="10" xfId="42" applyNumberFormat="1" applyFont="1" applyFill="1" applyBorder="1" applyAlignment="1" applyProtection="1">
      <alignment horizontal="center" vertical="center"/>
      <protection locked="0"/>
    </xf>
    <xf numFmtId="164" fontId="3" fillId="33" borderId="10" xfId="42"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wrapText="1"/>
      <protection/>
    </xf>
    <xf numFmtId="49" fontId="0" fillId="0" borderId="0" xfId="0" applyNumberFormat="1" applyFont="1" applyFill="1" applyBorder="1" applyAlignment="1" applyProtection="1">
      <alignment/>
      <protection/>
    </xf>
    <xf numFmtId="49" fontId="10"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protection/>
    </xf>
    <xf numFmtId="49" fontId="95" fillId="0" borderId="0" xfId="0" applyNumberFormat="1" applyFont="1" applyFill="1" applyAlignment="1" applyProtection="1">
      <alignment/>
      <protection/>
    </xf>
    <xf numFmtId="49" fontId="3" fillId="0" borderId="0" xfId="0" applyNumberFormat="1" applyFont="1" applyFill="1" applyAlignment="1" applyProtection="1">
      <alignment wrapText="1"/>
      <protection/>
    </xf>
    <xf numFmtId="49" fontId="11" fillId="33" borderId="0" xfId="0" applyNumberFormat="1" applyFont="1" applyFill="1" applyAlignment="1" applyProtection="1">
      <alignment/>
      <protection/>
    </xf>
    <xf numFmtId="49" fontId="11" fillId="33" borderId="10" xfId="0" applyNumberFormat="1" applyFont="1" applyFill="1" applyBorder="1" applyAlignment="1" applyProtection="1">
      <alignment/>
      <protection/>
    </xf>
    <xf numFmtId="10" fontId="46" fillId="36" borderId="10" xfId="59" applyNumberFormat="1" applyFont="1" applyFill="1" applyBorder="1" applyAlignment="1" applyProtection="1">
      <alignment horizontal="center" vertical="center"/>
      <protection locked="0"/>
    </xf>
    <xf numFmtId="164" fontId="46" fillId="33" borderId="18" xfId="42" applyNumberFormat="1" applyFont="1" applyFill="1" applyBorder="1" applyAlignment="1" applyProtection="1">
      <alignment vertical="center" wrapText="1"/>
      <protection locked="0"/>
    </xf>
    <xf numFmtId="164" fontId="46" fillId="33" borderId="10" xfId="42" applyNumberFormat="1" applyFont="1" applyFill="1" applyBorder="1" applyAlignment="1" applyProtection="1">
      <alignment horizontal="center" vertical="center"/>
      <protection locked="0"/>
    </xf>
    <xf numFmtId="164" fontId="17" fillId="33" borderId="10" xfId="42" applyNumberFormat="1" applyFont="1" applyFill="1" applyBorder="1" applyAlignment="1" applyProtection="1">
      <alignment horizontal="center" vertical="center"/>
      <protection locked="0"/>
    </xf>
    <xf numFmtId="164" fontId="20" fillId="33" borderId="10" xfId="42" applyNumberFormat="1" applyFont="1" applyFill="1" applyBorder="1" applyAlignment="1" applyProtection="1">
      <alignment horizontal="center" vertical="center"/>
      <protection locked="0"/>
    </xf>
    <xf numFmtId="164" fontId="14" fillId="33" borderId="10" xfId="42" applyNumberFormat="1" applyFont="1" applyFill="1" applyBorder="1" applyAlignment="1" applyProtection="1">
      <alignment horizontal="center" vertical="center"/>
      <protection locked="0"/>
    </xf>
    <xf numFmtId="49" fontId="18" fillId="33" borderId="0" xfId="0" applyNumberFormat="1" applyFont="1" applyFill="1" applyAlignment="1" applyProtection="1">
      <alignment horizontal="center"/>
      <protection/>
    </xf>
    <xf numFmtId="49" fontId="10" fillId="0" borderId="13"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vertical="center" wrapText="1"/>
      <protection/>
    </xf>
    <xf numFmtId="49" fontId="3" fillId="0" borderId="0" xfId="0" applyNumberFormat="1" applyFont="1" applyFill="1" applyAlignment="1" applyProtection="1">
      <alignment horizontal="center" wrapText="1"/>
      <protection/>
    </xf>
    <xf numFmtId="49" fontId="0" fillId="33" borderId="0" xfId="0" applyNumberFormat="1" applyFont="1" applyFill="1" applyAlignment="1" applyProtection="1">
      <alignment/>
      <protection/>
    </xf>
    <xf numFmtId="49" fontId="0" fillId="33" borderId="0" xfId="0" applyNumberFormat="1" applyFont="1" applyFill="1" applyAlignment="1" applyProtection="1">
      <alignment horizontal="center"/>
      <protection/>
    </xf>
    <xf numFmtId="49" fontId="11" fillId="35" borderId="10" xfId="0" applyNumberFormat="1" applyFont="1" applyFill="1" applyBorder="1" applyAlignment="1" applyProtection="1">
      <alignment horizontal="center" vertical="center"/>
      <protection locked="0"/>
    </xf>
    <xf numFmtId="49" fontId="11" fillId="35" borderId="10" xfId="0" applyNumberFormat="1" applyFont="1" applyFill="1" applyBorder="1" applyAlignment="1" applyProtection="1">
      <alignment vertical="center"/>
      <protection locked="0"/>
    </xf>
    <xf numFmtId="164" fontId="46" fillId="0" borderId="10" xfId="42" applyNumberFormat="1" applyFont="1" applyFill="1" applyBorder="1" applyAlignment="1" applyProtection="1">
      <alignment horizontal="center" vertical="center"/>
      <protection locked="0"/>
    </xf>
    <xf numFmtId="164" fontId="46" fillId="33" borderId="10" xfId="42" applyNumberFormat="1" applyFont="1" applyFill="1" applyBorder="1" applyAlignment="1" applyProtection="1">
      <alignment horizontal="center"/>
      <protection locked="0"/>
    </xf>
    <xf numFmtId="10" fontId="46" fillId="36" borderId="10" xfId="59" applyNumberFormat="1" applyFont="1" applyFill="1" applyBorder="1" applyAlignment="1" applyProtection="1">
      <alignment horizontal="center" vertical="center" wrapText="1"/>
      <protection locked="0"/>
    </xf>
    <xf numFmtId="164" fontId="46" fillId="35" borderId="10" xfId="42" applyNumberFormat="1" applyFont="1" applyFill="1" applyBorder="1" applyAlignment="1" applyProtection="1">
      <alignment horizontal="center" vertical="center"/>
      <protection locked="0"/>
    </xf>
    <xf numFmtId="49" fontId="48" fillId="0" borderId="0" xfId="0" applyNumberFormat="1" applyFont="1" applyAlignment="1">
      <alignment/>
    </xf>
    <xf numFmtId="49" fontId="10" fillId="0" borderId="0" xfId="0" applyNumberFormat="1" applyFont="1" applyFill="1" applyAlignment="1">
      <alignment/>
    </xf>
    <xf numFmtId="164" fontId="9" fillId="0" borderId="0" xfId="42" applyNumberFormat="1" applyFont="1" applyAlignment="1">
      <alignment/>
    </xf>
    <xf numFmtId="49" fontId="10" fillId="0" borderId="0" xfId="0" applyNumberFormat="1" applyFont="1" applyAlignment="1">
      <alignment/>
    </xf>
    <xf numFmtId="49" fontId="0" fillId="0" borderId="0" xfId="0" applyNumberFormat="1" applyFont="1" applyAlignment="1" applyProtection="1">
      <alignment/>
      <protection locked="0"/>
    </xf>
    <xf numFmtId="49" fontId="5" fillId="0" borderId="10" xfId="0" applyNumberFormat="1" applyFont="1" applyBorder="1" applyAlignment="1" applyProtection="1">
      <alignment horizontal="center"/>
      <protection locked="0"/>
    </xf>
    <xf numFmtId="49" fontId="5" fillId="33" borderId="10" xfId="0" applyNumberFormat="1" applyFont="1" applyFill="1" applyBorder="1" applyAlignment="1" applyProtection="1">
      <alignment horizontal="left"/>
      <protection locked="0"/>
    </xf>
    <xf numFmtId="49" fontId="21" fillId="0" borderId="10" xfId="0" applyNumberFormat="1" applyFont="1" applyBorder="1" applyAlignment="1" applyProtection="1">
      <alignment horizontal="center"/>
      <protection locked="0"/>
    </xf>
    <xf numFmtId="49" fontId="21" fillId="33" borderId="10" xfId="0" applyNumberFormat="1" applyFont="1" applyFill="1" applyBorder="1" applyAlignment="1" applyProtection="1">
      <alignment horizontal="left"/>
      <protection locked="0"/>
    </xf>
    <xf numFmtId="2" fontId="0" fillId="0" borderId="0" xfId="0" applyNumberFormat="1" applyAlignment="1" applyProtection="1">
      <alignment/>
      <protection locked="0"/>
    </xf>
    <xf numFmtId="49" fontId="6" fillId="0" borderId="10" xfId="0" applyNumberFormat="1" applyFont="1" applyBorder="1" applyAlignment="1" applyProtection="1">
      <alignment horizontal="center"/>
      <protection locked="0"/>
    </xf>
    <xf numFmtId="49" fontId="6" fillId="33" borderId="10" xfId="0" applyNumberFormat="1" applyFont="1" applyFill="1" applyBorder="1" applyAlignment="1" applyProtection="1">
      <alignment horizontal="left"/>
      <protection locked="0"/>
    </xf>
    <xf numFmtId="49" fontId="6" fillId="0" borderId="18" xfId="0" applyNumberFormat="1" applyFont="1" applyBorder="1" applyAlignment="1" applyProtection="1">
      <alignment horizontal="center"/>
      <protection locked="0"/>
    </xf>
    <xf numFmtId="49" fontId="3" fillId="0" borderId="10" xfId="0" applyNumberFormat="1" applyFont="1" applyBorder="1" applyAlignment="1" applyProtection="1">
      <alignment horizontal="center"/>
      <protection locked="0"/>
    </xf>
    <xf numFmtId="49" fontId="3" fillId="33" borderId="10" xfId="0" applyNumberFormat="1" applyFont="1" applyFill="1" applyBorder="1" applyAlignment="1" applyProtection="1">
      <alignment horizontal="left"/>
      <protection locked="0"/>
    </xf>
    <xf numFmtId="164" fontId="10" fillId="0" borderId="13" xfId="42" applyNumberFormat="1" applyFont="1" applyFill="1" applyBorder="1" applyAlignment="1">
      <alignment wrapText="1"/>
    </xf>
    <xf numFmtId="164" fontId="9" fillId="0" borderId="0" xfId="42" applyNumberFormat="1" applyFont="1" applyFill="1" applyAlignment="1">
      <alignment/>
    </xf>
    <xf numFmtId="164" fontId="9" fillId="0" borderId="0" xfId="42" applyNumberFormat="1" applyFont="1" applyAlignment="1">
      <alignment/>
    </xf>
    <xf numFmtId="49" fontId="0" fillId="33" borderId="0" xfId="0" applyNumberFormat="1" applyFont="1" applyFill="1" applyAlignment="1">
      <alignment horizontal="left"/>
    </xf>
    <xf numFmtId="1" fontId="0" fillId="33" borderId="0" xfId="0" applyNumberFormat="1" applyFont="1" applyFill="1" applyAlignment="1">
      <alignment horizontal="center"/>
    </xf>
    <xf numFmtId="49" fontId="11" fillId="0" borderId="10" xfId="0" applyNumberFormat="1" applyFont="1" applyBorder="1" applyAlignment="1">
      <alignment horizontal="center" vertical="center" wrapText="1"/>
    </xf>
    <xf numFmtId="49" fontId="11" fillId="0" borderId="10" xfId="0" applyNumberFormat="1" applyFont="1" applyBorder="1" applyAlignment="1">
      <alignment horizontal="center" vertical="center"/>
    </xf>
    <xf numFmtId="0" fontId="0" fillId="0" borderId="0" xfId="0" applyAlignment="1">
      <alignment/>
    </xf>
    <xf numFmtId="49" fontId="8" fillId="0" borderId="10" xfId="0" applyNumberFormat="1" applyFont="1" applyBorder="1" applyAlignment="1" applyProtection="1">
      <alignment horizontal="center" wrapText="1"/>
      <protection locked="0"/>
    </xf>
    <xf numFmtId="49" fontId="8" fillId="0" borderId="10" xfId="0" applyNumberFormat="1" applyFont="1" applyBorder="1" applyAlignment="1" applyProtection="1">
      <alignment horizontal="left" wrapText="1"/>
      <protection locked="0"/>
    </xf>
    <xf numFmtId="164" fontId="8" fillId="33" borderId="16" xfId="42" applyNumberFormat="1" applyFont="1" applyFill="1" applyBorder="1" applyAlignment="1" applyProtection="1">
      <alignment horizontal="center" wrapText="1"/>
      <protection locked="0"/>
    </xf>
    <xf numFmtId="164" fontId="11" fillId="33" borderId="18" xfId="42" applyNumberFormat="1" applyFont="1" applyFill="1" applyBorder="1" applyAlignment="1" applyProtection="1">
      <alignment horizontal="center"/>
      <protection locked="0"/>
    </xf>
    <xf numFmtId="164" fontId="11" fillId="33" borderId="16" xfId="42" applyNumberFormat="1" applyFont="1" applyFill="1" applyBorder="1" applyAlignment="1" applyProtection="1">
      <alignment horizontal="center"/>
      <protection locked="0"/>
    </xf>
    <xf numFmtId="49" fontId="8" fillId="0" borderId="0" xfId="0" applyNumberFormat="1" applyFont="1" applyBorder="1" applyAlignment="1" applyProtection="1">
      <alignment vertical="justify" textRotation="90" wrapText="1"/>
      <protection locked="0"/>
    </xf>
    <xf numFmtId="49" fontId="0" fillId="0" borderId="0" xfId="0" applyNumberFormat="1" applyFont="1" applyBorder="1" applyAlignment="1" applyProtection="1">
      <alignment/>
      <protection locked="0"/>
    </xf>
    <xf numFmtId="49" fontId="8" fillId="0" borderId="10" xfId="0" applyNumberFormat="1" applyFont="1" applyBorder="1" applyAlignment="1" applyProtection="1">
      <alignment horizontal="center"/>
      <protection locked="0"/>
    </xf>
    <xf numFmtId="49" fontId="8" fillId="33" borderId="10" xfId="0" applyNumberFormat="1" applyFont="1" applyFill="1" applyBorder="1" applyAlignment="1" applyProtection="1">
      <alignment horizontal="left"/>
      <protection locked="0"/>
    </xf>
    <xf numFmtId="49" fontId="8" fillId="0" borderId="18" xfId="0" applyNumberFormat="1" applyFont="1" applyBorder="1" applyAlignment="1" applyProtection="1">
      <alignment horizontal="center"/>
      <protection locked="0"/>
    </xf>
    <xf numFmtId="49" fontId="11" fillId="33" borderId="10" xfId="0" applyNumberFormat="1" applyFont="1" applyFill="1" applyBorder="1" applyAlignment="1" applyProtection="1">
      <alignment horizontal="left"/>
      <protection locked="0"/>
    </xf>
    <xf numFmtId="164" fontId="8" fillId="33" borderId="10" xfId="42" applyNumberFormat="1" applyFont="1" applyFill="1" applyBorder="1" applyAlignment="1" applyProtection="1">
      <alignment horizontal="center"/>
      <protection locked="0"/>
    </xf>
    <xf numFmtId="164" fontId="11" fillId="33" borderId="10" xfId="42" applyNumberFormat="1" applyFont="1" applyFill="1" applyBorder="1" applyAlignment="1" applyProtection="1">
      <alignment vertical="center"/>
      <protection locked="0"/>
    </xf>
    <xf numFmtId="164" fontId="11" fillId="33" borderId="10" xfId="42" applyNumberFormat="1" applyFont="1" applyFill="1" applyBorder="1" applyAlignment="1" applyProtection="1">
      <alignment/>
      <protection locked="0"/>
    </xf>
    <xf numFmtId="49" fontId="2" fillId="0" borderId="0" xfId="0" applyNumberFormat="1" applyFont="1" applyBorder="1" applyAlignment="1" applyProtection="1">
      <alignment/>
      <protection locked="0"/>
    </xf>
    <xf numFmtId="49" fontId="2" fillId="0" borderId="0" xfId="0" applyNumberFormat="1" applyFont="1" applyAlignment="1" applyProtection="1">
      <alignment/>
      <protection locked="0"/>
    </xf>
    <xf numFmtId="49" fontId="11" fillId="0" borderId="10" xfId="0" applyNumberFormat="1" applyFont="1" applyBorder="1" applyAlignment="1" applyProtection="1">
      <alignment horizontal="center"/>
      <protection locked="0"/>
    </xf>
    <xf numFmtId="49" fontId="10" fillId="0" borderId="0" xfId="0" applyNumberFormat="1" applyFont="1" applyFill="1" applyBorder="1" applyAlignment="1">
      <alignment vertical="center" wrapText="1"/>
    </xf>
    <xf numFmtId="164" fontId="9" fillId="33" borderId="0" xfId="42" applyNumberFormat="1" applyFont="1" applyFill="1" applyBorder="1" applyAlignment="1">
      <alignment horizontal="center" wrapText="1"/>
    </xf>
    <xf numFmtId="164" fontId="10" fillId="33" borderId="0" xfId="42" applyNumberFormat="1" applyFont="1" applyFill="1" applyBorder="1" applyAlignment="1">
      <alignment horizontal="center"/>
    </xf>
    <xf numFmtId="49" fontId="10" fillId="0" borderId="0" xfId="0" applyNumberFormat="1" applyFont="1" applyFill="1" applyBorder="1" applyAlignment="1">
      <alignment/>
    </xf>
    <xf numFmtId="49" fontId="10" fillId="33" borderId="0" xfId="0" applyNumberFormat="1" applyFont="1" applyFill="1" applyBorder="1" applyAlignment="1">
      <alignment/>
    </xf>
    <xf numFmtId="43" fontId="9" fillId="0" borderId="0" xfId="42" applyFont="1" applyAlignment="1">
      <alignment/>
    </xf>
    <xf numFmtId="0" fontId="11" fillId="0" borderId="10" xfId="0" applyFont="1" applyBorder="1" applyAlignment="1" applyProtection="1">
      <alignment wrapText="1"/>
      <protection locked="0"/>
    </xf>
    <xf numFmtId="0" fontId="0" fillId="0" borderId="0" xfId="0" applyAlignment="1" applyProtection="1">
      <alignment/>
      <protection locked="0"/>
    </xf>
    <xf numFmtId="0" fontId="11" fillId="0" borderId="10" xfId="0" applyFont="1" applyBorder="1" applyAlignment="1" applyProtection="1">
      <alignment horizontal="center"/>
      <protection locked="0"/>
    </xf>
    <xf numFmtId="0" fontId="11" fillId="0" borderId="10" xfId="0" applyFont="1" applyBorder="1" applyAlignment="1" applyProtection="1">
      <alignment/>
      <protection locked="0"/>
    </xf>
    <xf numFmtId="0" fontId="11" fillId="0" borderId="10" xfId="0" applyFont="1" applyFill="1" applyBorder="1" applyAlignment="1" applyProtection="1">
      <alignment/>
      <protection locked="0"/>
    </xf>
    <xf numFmtId="164" fontId="10" fillId="0" borderId="13" xfId="42" applyNumberFormat="1" applyFont="1" applyBorder="1" applyAlignment="1">
      <alignment/>
    </xf>
    <xf numFmtId="164" fontId="24" fillId="33" borderId="10" xfId="42" applyNumberFormat="1" applyFont="1" applyFill="1" applyBorder="1" applyAlignment="1" applyProtection="1">
      <alignment horizontal="center" vertical="center"/>
      <protection locked="0"/>
    </xf>
    <xf numFmtId="164" fontId="24" fillId="33" borderId="10" xfId="42" applyNumberFormat="1" applyFont="1" applyFill="1" applyBorder="1" applyAlignment="1" applyProtection="1">
      <alignment vertical="center"/>
      <protection locked="0"/>
    </xf>
    <xf numFmtId="164" fontId="3" fillId="33" borderId="10" xfId="42" applyNumberFormat="1" applyFont="1" applyFill="1" applyBorder="1" applyAlignment="1" applyProtection="1">
      <alignment horizontal="center"/>
      <protection locked="0"/>
    </xf>
    <xf numFmtId="164" fontId="23" fillId="33" borderId="10" xfId="42" applyNumberFormat="1" applyFont="1" applyFill="1" applyBorder="1" applyAlignment="1" applyProtection="1">
      <alignment horizontal="center"/>
      <protection locked="0"/>
    </xf>
    <xf numFmtId="164" fontId="0" fillId="33" borderId="10" xfId="42" applyNumberFormat="1" applyFont="1" applyFill="1" applyBorder="1" applyAlignment="1" applyProtection="1">
      <alignment horizontal="center"/>
      <protection locked="0"/>
    </xf>
    <xf numFmtId="164" fontId="23" fillId="33" borderId="10" xfId="42" applyNumberFormat="1" applyFont="1" applyFill="1" applyBorder="1" applyAlignment="1" applyProtection="1">
      <alignment/>
      <protection locked="0"/>
    </xf>
    <xf numFmtId="49" fontId="0" fillId="0" borderId="0" xfId="0" applyNumberFormat="1" applyAlignment="1" applyProtection="1">
      <alignment/>
      <protection locked="0"/>
    </xf>
    <xf numFmtId="0" fontId="5" fillId="0" borderId="10" xfId="0" applyFont="1" applyBorder="1" applyAlignment="1" applyProtection="1">
      <alignment horizontal="center"/>
      <protection locked="0"/>
    </xf>
    <xf numFmtId="0" fontId="5" fillId="33" borderId="10" xfId="0" applyFont="1" applyFill="1" applyBorder="1" applyAlignment="1" applyProtection="1">
      <alignment horizontal="left"/>
      <protection locked="0"/>
    </xf>
    <xf numFmtId="0" fontId="21" fillId="0" borderId="10" xfId="0" applyFont="1" applyBorder="1" applyAlignment="1" applyProtection="1">
      <alignment horizontal="center"/>
      <protection locked="0"/>
    </xf>
    <xf numFmtId="0" fontId="21" fillId="33" borderId="10" xfId="0" applyFont="1" applyFill="1" applyBorder="1" applyAlignment="1" applyProtection="1">
      <alignment horizontal="left"/>
      <protection locked="0"/>
    </xf>
    <xf numFmtId="164" fontId="21" fillId="33" borderId="10" xfId="42" applyNumberFormat="1" applyFont="1" applyFill="1" applyBorder="1" applyAlignment="1" applyProtection="1">
      <alignment horizontal="center"/>
      <protection locked="0"/>
    </xf>
    <xf numFmtId="164" fontId="0" fillId="0" borderId="10" xfId="42" applyNumberFormat="1" applyFont="1" applyBorder="1" applyAlignment="1" applyProtection="1">
      <alignment/>
      <protection locked="0"/>
    </xf>
    <xf numFmtId="164" fontId="29" fillId="33" borderId="10" xfId="42" applyNumberFormat="1" applyFont="1" applyFill="1" applyBorder="1" applyAlignment="1" applyProtection="1">
      <alignment horizontal="center"/>
      <protection locked="0"/>
    </xf>
    <xf numFmtId="164" fontId="0" fillId="33" borderId="10" xfId="42" applyNumberFormat="1" applyFont="1" applyFill="1" applyBorder="1" applyAlignment="1" applyProtection="1">
      <alignment/>
      <protection locked="0"/>
    </xf>
    <xf numFmtId="0" fontId="36" fillId="0" borderId="10" xfId="0" applyFont="1" applyFill="1" applyBorder="1" applyAlignment="1">
      <alignment horizontal="center" vertical="center" wrapText="1"/>
    </xf>
    <xf numFmtId="0" fontId="36" fillId="0" borderId="10" xfId="0" applyFont="1" applyFill="1" applyBorder="1" applyAlignment="1">
      <alignment vertical="center" wrapText="1"/>
    </xf>
    <xf numFmtId="0" fontId="34" fillId="0" borderId="0" xfId="0" applyFont="1" applyAlignment="1" applyProtection="1">
      <alignment horizontal="center"/>
      <protection locked="0"/>
    </xf>
    <xf numFmtId="0" fontId="36" fillId="0" borderId="10" xfId="0" applyFont="1" applyBorder="1" applyAlignment="1" applyProtection="1">
      <alignment horizontal="center"/>
      <protection locked="0"/>
    </xf>
    <xf numFmtId="0" fontId="36" fillId="33" borderId="10" xfId="0" applyFont="1" applyFill="1" applyBorder="1" applyAlignment="1" applyProtection="1">
      <alignment horizontal="left"/>
      <protection locked="0"/>
    </xf>
    <xf numFmtId="0" fontId="32" fillId="0" borderId="0" xfId="0" applyFont="1" applyAlignment="1" applyProtection="1">
      <alignment/>
      <protection locked="0"/>
    </xf>
    <xf numFmtId="0" fontId="36" fillId="0" borderId="18" xfId="0" applyFont="1" applyBorder="1" applyAlignment="1" applyProtection="1">
      <alignment horizontal="center"/>
      <protection locked="0"/>
    </xf>
    <xf numFmtId="0" fontId="35" fillId="0" borderId="10" xfId="0" applyFont="1" applyBorder="1" applyAlignment="1" applyProtection="1">
      <alignment horizontal="center"/>
      <protection locked="0"/>
    </xf>
    <xf numFmtId="0" fontId="35" fillId="33" borderId="10" xfId="0" applyFont="1" applyFill="1" applyBorder="1" applyAlignment="1" applyProtection="1">
      <alignment horizontal="left"/>
      <protection locked="0"/>
    </xf>
    <xf numFmtId="164" fontId="35" fillId="33" borderId="10" xfId="42" applyNumberFormat="1" applyFont="1" applyFill="1" applyBorder="1" applyAlignment="1" applyProtection="1">
      <alignment horizontal="center"/>
      <protection locked="0"/>
    </xf>
    <xf numFmtId="164" fontId="34" fillId="33" borderId="10" xfId="42" applyNumberFormat="1" applyFont="1" applyFill="1" applyBorder="1" applyAlignment="1" applyProtection="1">
      <alignment horizontal="center"/>
      <protection locked="0"/>
    </xf>
    <xf numFmtId="164" fontId="36" fillId="33" borderId="10" xfId="42" applyNumberFormat="1" applyFont="1" applyFill="1" applyBorder="1" applyAlignment="1" applyProtection="1">
      <alignment horizontal="center"/>
      <protection locked="0"/>
    </xf>
    <xf numFmtId="164" fontId="36" fillId="33" borderId="10" xfId="42" applyNumberFormat="1" applyFont="1" applyFill="1" applyBorder="1" applyAlignment="1" applyProtection="1">
      <alignment/>
      <protection locked="0"/>
    </xf>
    <xf numFmtId="164" fontId="32" fillId="33" borderId="10" xfId="42" applyNumberFormat="1" applyFont="1" applyFill="1" applyBorder="1" applyAlignment="1" applyProtection="1">
      <alignment/>
      <protection locked="0"/>
    </xf>
    <xf numFmtId="49" fontId="8" fillId="0" borderId="12"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11" fillId="33" borderId="10" xfId="0" applyFont="1" applyFill="1" applyBorder="1" applyAlignment="1" applyProtection="1">
      <alignment horizontal="center" vertical="center" wrapText="1"/>
      <protection locked="0"/>
    </xf>
    <xf numFmtId="0" fontId="97" fillId="33" borderId="10" xfId="0" applyFont="1" applyFill="1" applyBorder="1" applyAlignment="1" applyProtection="1">
      <alignment horizontal="center" vertical="center" wrapText="1"/>
      <protection locked="0"/>
    </xf>
    <xf numFmtId="0" fontId="34" fillId="0" borderId="0" xfId="0" applyFont="1" applyAlignment="1" applyProtection="1">
      <alignment/>
      <protection locked="0"/>
    </xf>
    <xf numFmtId="0" fontId="11" fillId="0" borderId="10"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33" borderId="10" xfId="0" applyFont="1" applyFill="1" applyBorder="1" applyAlignment="1" applyProtection="1">
      <alignment horizontal="center" vertical="center" wrapText="1"/>
      <protection locked="0"/>
    </xf>
    <xf numFmtId="0" fontId="98" fillId="33" borderId="10" xfId="0" applyFont="1" applyFill="1" applyBorder="1" applyAlignment="1" applyProtection="1">
      <alignment horizontal="center" vertical="center" wrapText="1"/>
      <protection locked="0"/>
    </xf>
    <xf numFmtId="49" fontId="14" fillId="0" borderId="13" xfId="56" applyNumberFormat="1" applyFont="1" applyFill="1" applyBorder="1" applyAlignment="1">
      <alignment vertical="center" wrapText="1"/>
      <protection/>
    </xf>
    <xf numFmtId="0" fontId="5" fillId="0" borderId="0" xfId="56" applyFont="1" applyBorder="1" applyAlignment="1">
      <alignment wrapText="1"/>
      <protection/>
    </xf>
    <xf numFmtId="0" fontId="21" fillId="0" borderId="0" xfId="56" applyFont="1" applyBorder="1" applyAlignment="1">
      <alignment vertical="center" wrapText="1"/>
      <protection/>
    </xf>
    <xf numFmtId="164" fontId="7" fillId="0" borderId="10" xfId="42" applyNumberFormat="1" applyFont="1" applyBorder="1" applyAlignment="1" applyProtection="1">
      <alignment/>
      <protection locked="0"/>
    </xf>
    <xf numFmtId="49" fontId="99" fillId="33" borderId="0" xfId="0" applyNumberFormat="1" applyFont="1" applyFill="1" applyAlignment="1" applyProtection="1">
      <alignment/>
      <protection/>
    </xf>
    <xf numFmtId="164" fontId="11" fillId="36" borderId="10" xfId="42" applyNumberFormat="1" applyFont="1" applyFill="1" applyBorder="1" applyAlignment="1" applyProtection="1">
      <alignment horizontal="center" vertical="center"/>
      <protection/>
    </xf>
    <xf numFmtId="164" fontId="46" fillId="36" borderId="10" xfId="42" applyNumberFormat="1" applyFont="1" applyFill="1" applyBorder="1" applyAlignment="1" applyProtection="1">
      <alignment horizontal="center" vertical="center"/>
      <protection/>
    </xf>
    <xf numFmtId="164" fontId="47" fillId="36" borderId="10" xfId="42" applyNumberFormat="1" applyFont="1" applyFill="1" applyBorder="1" applyAlignment="1" applyProtection="1">
      <alignment horizontal="center" vertical="center"/>
      <protection/>
    </xf>
    <xf numFmtId="164" fontId="46" fillId="37" borderId="10" xfId="42" applyNumberFormat="1" applyFont="1" applyFill="1" applyBorder="1" applyAlignment="1" applyProtection="1">
      <alignment horizontal="center" vertical="center"/>
      <protection/>
    </xf>
    <xf numFmtId="164" fontId="47" fillId="37" borderId="10" xfId="42" applyNumberFormat="1" applyFont="1" applyFill="1" applyBorder="1" applyAlignment="1" applyProtection="1">
      <alignment horizontal="center" vertical="center"/>
      <protection/>
    </xf>
    <xf numFmtId="164" fontId="46" fillId="34" borderId="19" xfId="42" applyNumberFormat="1" applyFont="1" applyFill="1" applyBorder="1" applyAlignment="1" applyProtection="1">
      <alignment horizontal="center" vertical="center" wrapText="1"/>
      <protection/>
    </xf>
    <xf numFmtId="164" fontId="46" fillId="34" borderId="10" xfId="42" applyNumberFormat="1" applyFont="1" applyFill="1" applyBorder="1" applyAlignment="1" applyProtection="1">
      <alignment horizontal="center" vertical="center"/>
      <protection/>
    </xf>
    <xf numFmtId="164" fontId="6" fillId="40" borderId="10" xfId="42" applyNumberFormat="1" applyFont="1" applyFill="1" applyBorder="1" applyAlignment="1" applyProtection="1">
      <alignment horizontal="center" vertical="center"/>
      <protection locked="0"/>
    </xf>
    <xf numFmtId="164" fontId="3" fillId="40" borderId="10" xfId="42" applyNumberFormat="1" applyFont="1" applyFill="1" applyBorder="1" applyAlignment="1" applyProtection="1">
      <alignment horizontal="center" vertical="center"/>
      <protection locked="0"/>
    </xf>
    <xf numFmtId="164" fontId="22" fillId="40" borderId="10" xfId="42" applyNumberFormat="1" applyFont="1" applyFill="1" applyBorder="1" applyAlignment="1" applyProtection="1">
      <alignment horizontal="center" vertical="center"/>
      <protection locked="0"/>
    </xf>
    <xf numFmtId="164" fontId="9" fillId="0" borderId="0" xfId="42" applyNumberFormat="1" applyFont="1" applyFill="1" applyAlignment="1" applyProtection="1">
      <alignment wrapText="1"/>
      <protection/>
    </xf>
    <xf numFmtId="0" fontId="11" fillId="33" borderId="10" xfId="0" applyNumberFormat="1" applyFont="1" applyFill="1" applyBorder="1" applyAlignment="1" applyProtection="1">
      <alignment horizontal="center" vertical="center" wrapText="1"/>
      <protection/>
    </xf>
    <xf numFmtId="49" fontId="8" fillId="41" borderId="10" xfId="0" applyNumberFormat="1" applyFont="1" applyFill="1" applyBorder="1" applyAlignment="1" applyProtection="1">
      <alignment horizontal="center" vertical="center"/>
      <protection locked="0"/>
    </xf>
    <xf numFmtId="49" fontId="8" fillId="41" borderId="10" xfId="0" applyNumberFormat="1" applyFont="1" applyFill="1" applyBorder="1" applyAlignment="1" applyProtection="1">
      <alignment vertical="center"/>
      <protection locked="0"/>
    </xf>
    <xf numFmtId="0" fontId="11" fillId="35" borderId="10" xfId="0" applyNumberFormat="1" applyFont="1" applyFill="1" applyBorder="1" applyAlignment="1" applyProtection="1">
      <alignment horizontal="center" vertical="center"/>
      <protection locked="0"/>
    </xf>
    <xf numFmtId="49" fontId="8" fillId="42" borderId="10" xfId="0" applyNumberFormat="1" applyFont="1" applyFill="1" applyBorder="1" applyAlignment="1" applyProtection="1">
      <alignment horizontal="center" vertical="center"/>
      <protection locked="0"/>
    </xf>
    <xf numFmtId="49" fontId="8" fillId="42" borderId="10" xfId="0" applyNumberFormat="1" applyFont="1" applyFill="1" applyBorder="1" applyAlignment="1" applyProtection="1">
      <alignment vertical="center"/>
      <protection locked="0"/>
    </xf>
    <xf numFmtId="43" fontId="9" fillId="0" borderId="0" xfId="42" applyFont="1" applyFill="1" applyAlignment="1" applyProtection="1">
      <alignment wrapText="1"/>
      <protection/>
    </xf>
    <xf numFmtId="164" fontId="46" fillId="41" borderId="10" xfId="42" applyNumberFormat="1" applyFont="1" applyFill="1" applyBorder="1" applyAlignment="1" applyProtection="1">
      <alignment horizontal="center" vertical="center" wrapText="1"/>
      <protection locked="0"/>
    </xf>
    <xf numFmtId="10" fontId="46" fillId="41" borderId="10" xfId="59" applyNumberFormat="1" applyFont="1" applyFill="1" applyBorder="1" applyAlignment="1" applyProtection="1">
      <alignment horizontal="center" vertical="center" wrapText="1"/>
      <protection locked="0"/>
    </xf>
    <xf numFmtId="164" fontId="46" fillId="36" borderId="10" xfId="42" applyNumberFormat="1" applyFont="1" applyFill="1" applyBorder="1" applyAlignment="1" applyProtection="1">
      <alignment horizontal="center" vertical="center" wrapText="1"/>
      <protection locked="0"/>
    </xf>
    <xf numFmtId="164" fontId="46" fillId="42" borderId="10" xfId="42" applyNumberFormat="1" applyFont="1" applyFill="1" applyBorder="1" applyAlignment="1" applyProtection="1">
      <alignment horizontal="center" vertical="center" wrapText="1"/>
      <protection locked="0"/>
    </xf>
    <xf numFmtId="10" fontId="46" fillId="42" borderId="10" xfId="59" applyNumberFormat="1" applyFont="1" applyFill="1" applyBorder="1" applyAlignment="1" applyProtection="1">
      <alignment horizontal="center" vertical="center" wrapText="1"/>
      <protection locked="0"/>
    </xf>
    <xf numFmtId="49" fontId="47" fillId="41" borderId="10" xfId="0" applyNumberFormat="1" applyFont="1" applyFill="1" applyBorder="1" applyAlignment="1" applyProtection="1">
      <alignment horizontal="center" vertical="center"/>
      <protection locked="0"/>
    </xf>
    <xf numFmtId="49" fontId="47" fillId="41" borderId="10" xfId="0" applyNumberFormat="1" applyFont="1" applyFill="1" applyBorder="1" applyAlignment="1" applyProtection="1">
      <alignment vertical="center"/>
      <protection locked="0"/>
    </xf>
    <xf numFmtId="0" fontId="46" fillId="35" borderId="10" xfId="0" applyNumberFormat="1" applyFont="1" applyFill="1" applyBorder="1" applyAlignment="1" applyProtection="1">
      <alignment horizontal="center" vertical="center"/>
      <protection locked="0"/>
    </xf>
    <xf numFmtId="49" fontId="46" fillId="35" borderId="10" xfId="0" applyNumberFormat="1" applyFont="1" applyFill="1" applyBorder="1" applyAlignment="1" applyProtection="1">
      <alignment vertical="center"/>
      <protection locked="0"/>
    </xf>
    <xf numFmtId="49" fontId="47" fillId="42" borderId="10" xfId="0" applyNumberFormat="1" applyFont="1" applyFill="1" applyBorder="1" applyAlignment="1" applyProtection="1">
      <alignment horizontal="center" vertical="center"/>
      <protection locked="0"/>
    </xf>
    <xf numFmtId="49" fontId="47" fillId="42" borderId="10" xfId="0" applyNumberFormat="1" applyFont="1" applyFill="1" applyBorder="1" applyAlignment="1" applyProtection="1">
      <alignment vertical="center"/>
      <protection locked="0"/>
    </xf>
    <xf numFmtId="49" fontId="46" fillId="35" borderId="10" xfId="0" applyNumberFormat="1" applyFont="1" applyFill="1" applyBorder="1" applyAlignment="1" applyProtection="1">
      <alignment horizontal="center" vertical="center"/>
      <protection locked="0"/>
    </xf>
    <xf numFmtId="0" fontId="3" fillId="0" borderId="10" xfId="0" applyNumberFormat="1" applyFont="1" applyFill="1" applyBorder="1" applyAlignment="1">
      <alignment horizontal="center" vertical="center" wrapText="1"/>
    </xf>
    <xf numFmtId="164" fontId="24" fillId="34" borderId="10" xfId="42" applyNumberFormat="1" applyFont="1" applyFill="1" applyBorder="1" applyAlignment="1" applyProtection="1">
      <alignment horizontal="center" vertical="center"/>
      <protection locked="0"/>
    </xf>
    <xf numFmtId="49" fontId="8" fillId="34" borderId="10" xfId="0" applyNumberFormat="1" applyFont="1" applyFill="1" applyBorder="1" applyAlignment="1" applyProtection="1">
      <alignment horizontal="center" vertical="center" wrapText="1"/>
      <protection locked="0"/>
    </xf>
    <xf numFmtId="49" fontId="8" fillId="34" borderId="11" xfId="0" applyNumberFormat="1" applyFont="1" applyFill="1" applyBorder="1" applyAlignment="1" applyProtection="1">
      <alignment horizontal="left" vertical="center" wrapText="1"/>
      <protection locked="0"/>
    </xf>
    <xf numFmtId="10" fontId="11" fillId="34" borderId="10" xfId="59" applyNumberFormat="1" applyFont="1" applyFill="1" applyBorder="1" applyAlignment="1" applyProtection="1">
      <alignment horizontal="center" vertical="center"/>
      <protection locked="0"/>
    </xf>
    <xf numFmtId="41" fontId="11" fillId="35" borderId="18" xfId="42" applyNumberFormat="1" applyFont="1" applyFill="1" applyBorder="1" applyAlignment="1" applyProtection="1">
      <alignment vertical="center" wrapText="1"/>
      <protection locked="0"/>
    </xf>
    <xf numFmtId="41" fontId="8" fillId="34" borderId="10" xfId="42" applyNumberFormat="1" applyFont="1" applyFill="1" applyBorder="1" applyAlignment="1" applyProtection="1">
      <alignment horizontal="center" vertical="center"/>
      <protection locked="0"/>
    </xf>
    <xf numFmtId="41" fontId="11" fillId="41" borderId="10" xfId="42" applyNumberFormat="1" applyFont="1" applyFill="1" applyBorder="1" applyAlignment="1" applyProtection="1">
      <alignment horizontal="center" vertical="center"/>
      <protection locked="0"/>
    </xf>
    <xf numFmtId="41" fontId="11" fillId="36" borderId="10" xfId="42" applyNumberFormat="1" applyFont="1" applyFill="1" applyBorder="1" applyAlignment="1" applyProtection="1">
      <alignment horizontal="center" vertical="center"/>
      <protection locked="0"/>
    </xf>
    <xf numFmtId="41" fontId="11" fillId="37" borderId="10" xfId="42" applyNumberFormat="1" applyFont="1" applyFill="1" applyBorder="1" applyAlignment="1" applyProtection="1">
      <alignment horizontal="center" vertical="center"/>
      <protection locked="0"/>
    </xf>
    <xf numFmtId="41" fontId="11" fillId="33" borderId="10" xfId="42" applyNumberFormat="1" applyFont="1" applyFill="1" applyBorder="1" applyAlignment="1" applyProtection="1">
      <alignment horizontal="center" vertical="center"/>
      <protection locked="0"/>
    </xf>
    <xf numFmtId="41" fontId="11" fillId="35" borderId="10" xfId="42" applyNumberFormat="1" applyFont="1" applyFill="1" applyBorder="1" applyAlignment="1" applyProtection="1">
      <alignment horizontal="center" vertical="center"/>
      <protection locked="0"/>
    </xf>
    <xf numFmtId="41" fontId="8" fillId="41" borderId="10" xfId="42" applyNumberFormat="1" applyFont="1" applyFill="1" applyBorder="1" applyAlignment="1" applyProtection="1">
      <alignment horizontal="center" vertical="center"/>
      <protection locked="0"/>
    </xf>
    <xf numFmtId="41" fontId="11" fillId="42" borderId="10" xfId="42" applyNumberFormat="1" applyFont="1" applyFill="1" applyBorder="1" applyAlignment="1" applyProtection="1">
      <alignment horizontal="center" vertical="center"/>
      <protection locked="0"/>
    </xf>
    <xf numFmtId="41" fontId="8" fillId="42" borderId="10" xfId="42" applyNumberFormat="1" applyFont="1" applyFill="1" applyBorder="1" applyAlignment="1" applyProtection="1">
      <alignment horizontal="center" vertical="center"/>
      <protection locked="0"/>
    </xf>
    <xf numFmtId="10" fontId="11" fillId="41" borderId="10" xfId="59" applyNumberFormat="1" applyFont="1" applyFill="1" applyBorder="1" applyAlignment="1" applyProtection="1">
      <alignment horizontal="center" vertical="center"/>
      <protection locked="0"/>
    </xf>
    <xf numFmtId="10" fontId="8" fillId="34" borderId="10" xfId="59" applyNumberFormat="1" applyFont="1" applyFill="1" applyBorder="1" applyAlignment="1" applyProtection="1">
      <alignment horizontal="center" vertical="center"/>
      <protection locked="0"/>
    </xf>
    <xf numFmtId="164" fontId="7" fillId="33" borderId="0" xfId="0" applyNumberFormat="1" applyFont="1" applyFill="1" applyAlignment="1">
      <alignment/>
    </xf>
    <xf numFmtId="3" fontId="7" fillId="33" borderId="0" xfId="0" applyNumberFormat="1" applyFont="1" applyFill="1" applyAlignment="1">
      <alignment/>
    </xf>
    <xf numFmtId="10" fontId="11" fillId="42" borderId="10" xfId="59" applyNumberFormat="1" applyFont="1" applyFill="1" applyBorder="1" applyAlignment="1" applyProtection="1">
      <alignment horizontal="center" vertical="center"/>
      <protection locked="0"/>
    </xf>
    <xf numFmtId="10" fontId="8" fillId="42" borderId="10" xfId="59" applyNumberFormat="1" applyFont="1" applyFill="1" applyBorder="1" applyAlignment="1" applyProtection="1">
      <alignment horizontal="center" vertical="center"/>
      <protection locked="0"/>
    </xf>
    <xf numFmtId="10" fontId="8" fillId="41" borderId="10" xfId="59" applyNumberFormat="1" applyFont="1" applyFill="1" applyBorder="1" applyAlignment="1" applyProtection="1">
      <alignment horizontal="center" vertical="center"/>
      <protection locked="0"/>
    </xf>
    <xf numFmtId="49" fontId="46" fillId="0" borderId="10" xfId="0" applyNumberFormat="1" applyFont="1" applyFill="1" applyBorder="1" applyAlignment="1" applyProtection="1">
      <alignment horizontal="center" vertical="center"/>
      <protection locked="0"/>
    </xf>
    <xf numFmtId="49" fontId="46" fillId="0" borderId="10" xfId="0" applyNumberFormat="1" applyFont="1" applyFill="1" applyBorder="1" applyAlignment="1" applyProtection="1">
      <alignment vertical="center"/>
      <protection locked="0"/>
    </xf>
    <xf numFmtId="164" fontId="46" fillId="0" borderId="18" xfId="42" applyNumberFormat="1" applyFont="1" applyFill="1" applyBorder="1" applyAlignment="1" applyProtection="1">
      <alignment vertical="center" wrapText="1"/>
      <protection locked="0"/>
    </xf>
    <xf numFmtId="164" fontId="7" fillId="0" borderId="0" xfId="0" applyNumberFormat="1" applyFont="1" applyFill="1" applyAlignment="1">
      <alignment/>
    </xf>
    <xf numFmtId="164" fontId="46" fillId="43" borderId="10" xfId="42" applyNumberFormat="1" applyFont="1" applyFill="1" applyBorder="1" applyAlignment="1" applyProtection="1">
      <alignment horizontal="center" vertical="center" wrapText="1"/>
      <protection locked="0"/>
    </xf>
    <xf numFmtId="10" fontId="46" fillId="43" borderId="10" xfId="59" applyNumberFormat="1" applyFont="1" applyFill="1" applyBorder="1" applyAlignment="1" applyProtection="1">
      <alignment horizontal="center" vertical="center" wrapText="1"/>
      <protection locked="0"/>
    </xf>
    <xf numFmtId="0" fontId="7" fillId="33" borderId="0" xfId="0" applyNumberFormat="1" applyFont="1" applyFill="1" applyBorder="1" applyAlignment="1">
      <alignment/>
    </xf>
    <xf numFmtId="41" fontId="7" fillId="33" borderId="0" xfId="0" applyNumberFormat="1" applyFont="1" applyFill="1" applyBorder="1" applyAlignment="1">
      <alignment/>
    </xf>
    <xf numFmtId="0" fontId="7" fillId="33" borderId="0" xfId="0" applyNumberFormat="1" applyFont="1" applyFill="1" applyAlignment="1">
      <alignment/>
    </xf>
    <xf numFmtId="0" fontId="7" fillId="0" borderId="0" xfId="0" applyNumberFormat="1" applyFont="1" applyFill="1" applyAlignment="1">
      <alignment/>
    </xf>
    <xf numFmtId="164" fontId="46" fillId="34" borderId="10" xfId="42" applyNumberFormat="1" applyFont="1" applyFill="1" applyBorder="1" applyAlignment="1" applyProtection="1">
      <alignment horizontal="center" vertical="center" wrapText="1"/>
      <protection locked="0"/>
    </xf>
    <xf numFmtId="10" fontId="46" fillId="34" borderId="10" xfId="59" applyNumberFormat="1" applyFont="1" applyFill="1" applyBorder="1" applyAlignment="1" applyProtection="1">
      <alignment horizontal="center" vertical="center" wrapText="1"/>
      <protection locked="0"/>
    </xf>
    <xf numFmtId="41" fontId="7" fillId="34" borderId="0" xfId="0" applyNumberFormat="1" applyFont="1" applyFill="1" applyBorder="1" applyAlignment="1">
      <alignment/>
    </xf>
    <xf numFmtId="0" fontId="7" fillId="34" borderId="0" xfId="0" applyNumberFormat="1" applyFont="1" applyFill="1" applyBorder="1" applyAlignment="1">
      <alignment/>
    </xf>
    <xf numFmtId="3" fontId="7" fillId="34" borderId="0" xfId="0" applyNumberFormat="1" applyFont="1" applyFill="1" applyAlignment="1">
      <alignment/>
    </xf>
    <xf numFmtId="41" fontId="7" fillId="34" borderId="0" xfId="0" applyNumberFormat="1" applyFont="1" applyFill="1" applyAlignment="1">
      <alignment/>
    </xf>
    <xf numFmtId="164" fontId="7" fillId="34" borderId="0" xfId="0" applyNumberFormat="1" applyFont="1" applyFill="1" applyAlignment="1">
      <alignment/>
    </xf>
    <xf numFmtId="0" fontId="7" fillId="34" borderId="0" xfId="0" applyNumberFormat="1" applyFont="1" applyFill="1" applyAlignment="1">
      <alignment/>
    </xf>
    <xf numFmtId="43" fontId="7" fillId="34" borderId="0" xfId="0" applyNumberFormat="1" applyFont="1" applyFill="1" applyAlignment="1">
      <alignment/>
    </xf>
    <xf numFmtId="41" fontId="0" fillId="33" borderId="0" xfId="0" applyNumberFormat="1" applyFont="1" applyFill="1" applyBorder="1" applyAlignment="1">
      <alignment/>
    </xf>
    <xf numFmtId="37" fontId="7" fillId="33" borderId="0" xfId="0" applyNumberFormat="1" applyFont="1" applyFill="1" applyAlignment="1">
      <alignment/>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0" fontId="9"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00" fillId="0" borderId="13" xfId="0" applyFont="1" applyBorder="1" applyAlignment="1">
      <alignment horizontal="center" wrapText="1"/>
    </xf>
    <xf numFmtId="0" fontId="2" fillId="34" borderId="10" xfId="0" applyFont="1" applyFill="1" applyBorder="1" applyAlignment="1">
      <alignment horizontal="center" vertical="center"/>
    </xf>
    <xf numFmtId="0" fontId="2" fillId="34" borderId="10" xfId="0" applyFont="1" applyFill="1" applyBorder="1" applyAlignment="1">
      <alignment horizontal="center" wrapText="1"/>
    </xf>
    <xf numFmtId="0" fontId="12" fillId="38" borderId="10" xfId="0" applyFont="1" applyFill="1" applyBorder="1" applyAlignment="1">
      <alignment horizontal="center" wrapText="1"/>
    </xf>
    <xf numFmtId="0" fontId="12" fillId="34" borderId="10" xfId="0" applyFont="1" applyFill="1" applyBorder="1" applyAlignment="1">
      <alignment horizontal="left" vertical="center" wrapText="1"/>
    </xf>
    <xf numFmtId="0" fontId="2" fillId="34" borderId="10" xfId="0" applyFont="1" applyFill="1" applyBorder="1" applyAlignment="1">
      <alignment horizontal="left"/>
    </xf>
    <xf numFmtId="43" fontId="9" fillId="0" borderId="0" xfId="42" applyFont="1" applyFill="1" applyAlignment="1" applyProtection="1">
      <alignment horizontal="center" wrapText="1"/>
      <protection locked="0"/>
    </xf>
    <xf numFmtId="164" fontId="9" fillId="0" borderId="0" xfId="42" applyNumberFormat="1" applyFont="1" applyFill="1" applyAlignment="1" applyProtection="1">
      <alignment horizontal="center" wrapText="1"/>
      <protection locked="0"/>
    </xf>
    <xf numFmtId="49" fontId="9" fillId="0" borderId="0" xfId="0" applyNumberFormat="1" applyFont="1" applyFill="1" applyBorder="1" applyAlignment="1" applyProtection="1">
      <alignment horizontal="center" wrapText="1"/>
      <protection locked="0"/>
    </xf>
    <xf numFmtId="49" fontId="10" fillId="0" borderId="0" xfId="0" applyNumberFormat="1" applyFont="1" applyFill="1" applyBorder="1" applyAlignment="1" applyProtection="1">
      <alignment horizontal="center" wrapText="1"/>
      <protection locked="0"/>
    </xf>
    <xf numFmtId="14" fontId="10" fillId="0" borderId="13" xfId="42" applyNumberFormat="1" applyFont="1" applyFill="1" applyBorder="1" applyAlignment="1" applyProtection="1">
      <alignment horizontal="center" vertical="center" wrapText="1"/>
      <protection locked="0"/>
    </xf>
    <xf numFmtId="43" fontId="10" fillId="0" borderId="13" xfId="42" applyFont="1" applyFill="1" applyBorder="1" applyAlignment="1" applyProtection="1">
      <alignment horizontal="center" vertical="center" wrapText="1"/>
      <protection locked="0"/>
    </xf>
    <xf numFmtId="0" fontId="9" fillId="0" borderId="0" xfId="0" applyFont="1" applyAlignment="1">
      <alignment horizontal="center" wrapText="1"/>
    </xf>
    <xf numFmtId="0" fontId="11" fillId="33" borderId="11"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14" fontId="10" fillId="0" borderId="13" xfId="42" applyNumberFormat="1" applyFont="1" applyFill="1" applyBorder="1" applyAlignment="1" applyProtection="1">
      <alignment horizontal="center" wrapText="1"/>
      <protection locked="0"/>
    </xf>
    <xf numFmtId="43" fontId="10" fillId="0" borderId="13" xfId="42" applyFont="1" applyFill="1" applyBorder="1" applyAlignment="1" applyProtection="1">
      <alignment horizontal="center" wrapText="1"/>
      <protection locked="0"/>
    </xf>
    <xf numFmtId="49" fontId="8" fillId="33" borderId="12" xfId="0" applyNumberFormat="1" applyFont="1" applyFill="1" applyBorder="1" applyAlignment="1" applyProtection="1">
      <alignment horizontal="center" vertical="center" wrapText="1"/>
      <protection locked="0"/>
    </xf>
    <xf numFmtId="49" fontId="8" fillId="33" borderId="19" xfId="0" applyNumberFormat="1" applyFont="1" applyFill="1" applyBorder="1" applyAlignment="1" applyProtection="1">
      <alignment horizontal="center" vertical="center" wrapText="1"/>
      <protection locked="0"/>
    </xf>
    <xf numFmtId="49" fontId="8" fillId="33" borderId="18" xfId="0" applyNumberFormat="1" applyFont="1" applyFill="1" applyBorder="1" applyAlignment="1" applyProtection="1">
      <alignment horizontal="center" vertical="center" wrapText="1"/>
      <protection locked="0"/>
    </xf>
    <xf numFmtId="49" fontId="8" fillId="33" borderId="10" xfId="0" applyNumberFormat="1" applyFont="1" applyFill="1" applyBorder="1" applyAlignment="1" applyProtection="1">
      <alignment horizontal="center" vertical="center" wrapText="1"/>
      <protection locked="0"/>
    </xf>
    <xf numFmtId="49" fontId="8" fillId="33" borderId="11" xfId="0" applyNumberFormat="1" applyFont="1" applyFill="1" applyBorder="1" applyAlignment="1" applyProtection="1">
      <alignment horizontal="center" vertical="center" wrapText="1"/>
      <protection locked="0"/>
    </xf>
    <xf numFmtId="49" fontId="8" fillId="33" borderId="20" xfId="0" applyNumberFormat="1" applyFont="1" applyFill="1" applyBorder="1" applyAlignment="1" applyProtection="1">
      <alignment horizontal="center" vertical="center" wrapText="1"/>
      <protection locked="0"/>
    </xf>
    <xf numFmtId="0" fontId="8" fillId="33" borderId="12" xfId="0" applyNumberFormat="1" applyFont="1" applyFill="1" applyBorder="1" applyAlignment="1" applyProtection="1">
      <alignment horizontal="center" vertical="center" wrapText="1"/>
      <protection locked="0"/>
    </xf>
    <xf numFmtId="0" fontId="8" fillId="33" borderId="19" xfId="0" applyNumberFormat="1" applyFont="1" applyFill="1" applyBorder="1" applyAlignment="1" applyProtection="1">
      <alignment horizontal="center" vertical="center" wrapText="1"/>
      <protection locked="0"/>
    </xf>
    <xf numFmtId="0" fontId="8" fillId="33" borderId="18" xfId="0" applyNumberFormat="1" applyFont="1" applyFill="1" applyBorder="1" applyAlignment="1" applyProtection="1">
      <alignment horizontal="center" vertical="center" wrapText="1"/>
      <protection locked="0"/>
    </xf>
    <xf numFmtId="49" fontId="8" fillId="33" borderId="17" xfId="0" applyNumberFormat="1" applyFont="1" applyFill="1" applyBorder="1" applyAlignment="1" applyProtection="1">
      <alignment horizontal="center" vertical="center" wrapText="1"/>
      <protection locked="0"/>
    </xf>
    <xf numFmtId="49" fontId="8" fillId="0" borderId="10" xfId="0" applyNumberFormat="1" applyFont="1" applyFill="1" applyBorder="1" applyAlignment="1" applyProtection="1">
      <alignment horizontal="center" vertical="center" wrapText="1"/>
      <protection locked="0"/>
    </xf>
    <xf numFmtId="49" fontId="0" fillId="0" borderId="0" xfId="0" applyNumberFormat="1" applyFill="1" applyAlignment="1" applyProtection="1">
      <alignment horizontal="left" vertical="top" wrapText="1"/>
      <protection locked="0"/>
    </xf>
    <xf numFmtId="43" fontId="0" fillId="0" borderId="0" xfId="42" applyFont="1" applyFill="1" applyBorder="1" applyAlignment="1" applyProtection="1">
      <alignment horizontal="left" vertical="top" wrapText="1"/>
      <protection locked="0"/>
    </xf>
    <xf numFmtId="49" fontId="15" fillId="0" borderId="14"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center" vertical="center" wrapText="1"/>
      <protection locked="0"/>
    </xf>
    <xf numFmtId="49" fontId="98" fillId="33" borderId="10" xfId="0" applyNumberFormat="1" applyFont="1" applyFill="1" applyBorder="1" applyAlignment="1" applyProtection="1">
      <alignment horizontal="center" vertical="center" wrapText="1"/>
      <protection locked="0"/>
    </xf>
    <xf numFmtId="1" fontId="8" fillId="33" borderId="21" xfId="0" applyNumberFormat="1" applyFont="1" applyFill="1" applyBorder="1" applyAlignment="1" applyProtection="1">
      <alignment horizontal="center" vertical="center" wrapText="1"/>
      <protection locked="0"/>
    </xf>
    <xf numFmtId="1" fontId="8" fillId="33" borderId="22" xfId="0" applyNumberFormat="1" applyFont="1" applyFill="1" applyBorder="1" applyAlignment="1" applyProtection="1">
      <alignment horizontal="center" vertical="center" wrapText="1"/>
      <protection locked="0"/>
    </xf>
    <xf numFmtId="1" fontId="8" fillId="33" borderId="16" xfId="0" applyNumberFormat="1" applyFont="1" applyFill="1" applyBorder="1" applyAlignment="1" applyProtection="1">
      <alignment horizontal="center" vertical="center" wrapText="1"/>
      <protection locked="0"/>
    </xf>
    <xf numFmtId="49" fontId="12" fillId="0" borderId="14" xfId="0" applyNumberFormat="1" applyFont="1" applyBorder="1" applyAlignment="1" applyProtection="1">
      <alignment horizontal="center" vertical="center" wrapText="1"/>
      <protection/>
    </xf>
    <xf numFmtId="49" fontId="12" fillId="0" borderId="14" xfId="0" applyNumberFormat="1" applyFont="1" applyBorder="1" applyAlignment="1" applyProtection="1">
      <alignment horizontal="center" vertical="center"/>
      <protection/>
    </xf>
    <xf numFmtId="49" fontId="5" fillId="0" borderId="11"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0" fontId="3" fillId="0" borderId="13" xfId="0" applyNumberFormat="1" applyFont="1" applyBorder="1" applyAlignment="1" applyProtection="1">
      <alignment horizontal="justify" vertical="center" wrapText="1"/>
      <protection/>
    </xf>
    <xf numFmtId="49" fontId="99" fillId="0" borderId="0" xfId="0" applyNumberFormat="1" applyFont="1" applyAlignment="1" applyProtection="1">
      <alignment horizontal="left"/>
      <protection/>
    </xf>
    <xf numFmtId="49" fontId="8" fillId="33" borderId="10" xfId="0" applyNumberFormat="1" applyFont="1" applyFill="1" applyBorder="1" applyAlignment="1" applyProtection="1">
      <alignment horizontal="center" vertical="center" wrapText="1"/>
      <protection/>
    </xf>
    <xf numFmtId="0" fontId="11" fillId="33" borderId="11" xfId="0" applyNumberFormat="1" applyFont="1" applyFill="1" applyBorder="1" applyAlignment="1" applyProtection="1">
      <alignment horizontal="center" vertical="center" wrapText="1"/>
      <protection/>
    </xf>
    <xf numFmtId="0" fontId="11" fillId="33" borderId="17"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0" fontId="8" fillId="33" borderId="12" xfId="0" applyNumberFormat="1" applyFont="1" applyFill="1" applyBorder="1" applyAlignment="1" applyProtection="1">
      <alignment horizontal="center" vertical="center" wrapText="1"/>
      <protection/>
    </xf>
    <xf numFmtId="0" fontId="8" fillId="33" borderId="19" xfId="0" applyNumberFormat="1" applyFont="1" applyFill="1" applyBorder="1" applyAlignment="1" applyProtection="1">
      <alignment horizontal="center" vertical="center" wrapText="1"/>
      <protection/>
    </xf>
    <xf numFmtId="0" fontId="8" fillId="33" borderId="18" xfId="0" applyNumberFormat="1" applyFont="1" applyFill="1" applyBorder="1" applyAlignment="1" applyProtection="1">
      <alignment horizontal="center" vertical="center" wrapText="1"/>
      <protection/>
    </xf>
    <xf numFmtId="43" fontId="0" fillId="0" borderId="0" xfId="42" applyFont="1" applyFill="1" applyBorder="1" applyAlignment="1">
      <alignment horizontal="left" vertical="top" wrapText="1"/>
    </xf>
    <xf numFmtId="49" fontId="8" fillId="0" borderId="10" xfId="0" applyNumberFormat="1" applyFont="1" applyFill="1" applyBorder="1" applyAlignment="1" applyProtection="1">
      <alignment horizontal="center" vertical="center" wrapText="1"/>
      <protection/>
    </xf>
    <xf numFmtId="49" fontId="0" fillId="0" borderId="0" xfId="0" applyNumberFormat="1" applyFill="1" applyAlignment="1">
      <alignment horizontal="left" vertical="top" wrapText="1"/>
    </xf>
    <xf numFmtId="49" fontId="15" fillId="0" borderId="14" xfId="0" applyNumberFormat="1" applyFont="1" applyFill="1" applyBorder="1" applyAlignment="1">
      <alignment horizontal="right"/>
    </xf>
    <xf numFmtId="1" fontId="8" fillId="33" borderId="12" xfId="0" applyNumberFormat="1" applyFont="1" applyFill="1" applyBorder="1" applyAlignment="1" applyProtection="1">
      <alignment horizontal="center" vertical="center" wrapText="1"/>
      <protection/>
    </xf>
    <xf numFmtId="1" fontId="8" fillId="33" borderId="19" xfId="0" applyNumberFormat="1" applyFont="1" applyFill="1" applyBorder="1" applyAlignment="1" applyProtection="1">
      <alignment horizontal="center" vertical="center" wrapText="1"/>
      <protection/>
    </xf>
    <xf numFmtId="1" fontId="8" fillId="33" borderId="18" xfId="0" applyNumberFormat="1" applyFont="1" applyFill="1" applyBorder="1" applyAlignment="1" applyProtection="1">
      <alignment horizontal="center" vertical="center" wrapText="1"/>
      <protection/>
    </xf>
    <xf numFmtId="49" fontId="8" fillId="33" borderId="12" xfId="0" applyNumberFormat="1" applyFont="1" applyFill="1" applyBorder="1" applyAlignment="1" applyProtection="1">
      <alignment horizontal="center" vertical="center" wrapText="1"/>
      <protection/>
    </xf>
    <xf numFmtId="49" fontId="8" fillId="33" borderId="19" xfId="0" applyNumberFormat="1" applyFont="1" applyFill="1" applyBorder="1" applyAlignment="1" applyProtection="1">
      <alignment horizontal="center" vertical="center" wrapText="1"/>
      <protection/>
    </xf>
    <xf numFmtId="49" fontId="8" fillId="33" borderId="11" xfId="0" applyNumberFormat="1" applyFont="1" applyFill="1" applyBorder="1" applyAlignment="1" applyProtection="1">
      <alignment horizontal="center" vertical="center" wrapText="1"/>
      <protection/>
    </xf>
    <xf numFmtId="49" fontId="8" fillId="33" borderId="20" xfId="0" applyNumberFormat="1" applyFont="1" applyFill="1" applyBorder="1" applyAlignment="1" applyProtection="1">
      <alignment horizontal="center" vertical="center" wrapText="1"/>
      <protection/>
    </xf>
    <xf numFmtId="49" fontId="8" fillId="0" borderId="11" xfId="0" applyNumberFormat="1" applyFont="1" applyFill="1" applyBorder="1" applyAlignment="1" applyProtection="1">
      <alignment horizontal="center" vertical="center" wrapText="1"/>
      <protection/>
    </xf>
    <xf numFmtId="14" fontId="10" fillId="0" borderId="13" xfId="42" applyNumberFormat="1" applyFont="1" applyFill="1" applyBorder="1" applyAlignment="1" applyProtection="1">
      <alignment horizontal="center" wrapText="1"/>
      <protection/>
    </xf>
    <xf numFmtId="43" fontId="10" fillId="0" borderId="13" xfId="42" applyFont="1" applyFill="1" applyBorder="1" applyAlignment="1" applyProtection="1">
      <alignment horizontal="center" wrapText="1"/>
      <protection/>
    </xf>
    <xf numFmtId="14" fontId="10" fillId="0" borderId="13" xfId="42" applyNumberFormat="1" applyFont="1" applyFill="1" applyBorder="1" applyAlignment="1" applyProtection="1">
      <alignment horizontal="center" vertical="center" wrapText="1"/>
      <protection/>
    </xf>
    <xf numFmtId="43" fontId="10" fillId="0" borderId="13" xfId="42" applyFont="1" applyFill="1" applyBorder="1" applyAlignment="1" applyProtection="1">
      <alignment horizontal="center"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wrapText="1"/>
      <protection/>
    </xf>
    <xf numFmtId="0" fontId="9" fillId="0" borderId="0" xfId="0" applyFont="1" applyAlignment="1" applyProtection="1">
      <alignment horizontal="center" wrapText="1"/>
      <protection/>
    </xf>
    <xf numFmtId="164" fontId="9" fillId="0" borderId="0" xfId="42" applyNumberFormat="1" applyFont="1" applyFill="1" applyAlignment="1" applyProtection="1">
      <alignment horizontal="center" wrapText="1"/>
      <protection/>
    </xf>
    <xf numFmtId="43" fontId="9" fillId="0" borderId="0" xfId="42" applyFont="1" applyFill="1" applyAlignment="1" applyProtection="1">
      <alignment horizontal="center" wrapText="1"/>
      <protection/>
    </xf>
    <xf numFmtId="49" fontId="11" fillId="35" borderId="10" xfId="0" applyNumberFormat="1" applyFont="1" applyFill="1" applyBorder="1" applyAlignment="1" applyProtection="1">
      <alignment horizontal="center" vertical="center" wrapText="1"/>
      <protection/>
    </xf>
    <xf numFmtId="1" fontId="11" fillId="33" borderId="12" xfId="0" applyNumberFormat="1" applyFont="1" applyFill="1" applyBorder="1" applyAlignment="1">
      <alignment horizontal="center" vertical="center" wrapText="1"/>
    </xf>
    <xf numFmtId="1" fontId="11" fillId="33" borderId="19" xfId="0" applyNumberFormat="1" applyFont="1" applyFill="1" applyBorder="1" applyAlignment="1">
      <alignment horizontal="center" vertical="center" wrapText="1"/>
    </xf>
    <xf numFmtId="1" fontId="11" fillId="33" borderId="18" xfId="0" applyNumberFormat="1" applyFont="1" applyFill="1" applyBorder="1" applyAlignment="1">
      <alignment horizontal="center" vertical="center" wrapText="1"/>
    </xf>
    <xf numFmtId="49" fontId="11" fillId="33" borderId="12" xfId="0" applyNumberFormat="1" applyFont="1" applyFill="1" applyBorder="1" applyAlignment="1">
      <alignment horizontal="center" vertical="center" wrapText="1"/>
    </xf>
    <xf numFmtId="49" fontId="11" fillId="33" borderId="18" xfId="0" applyNumberFormat="1" applyFont="1" applyFill="1" applyBorder="1" applyAlignment="1">
      <alignment horizontal="center" vertical="center" wrapText="1"/>
    </xf>
    <xf numFmtId="49" fontId="0" fillId="0" borderId="14" xfId="0" applyNumberFormat="1" applyFont="1" applyFill="1" applyBorder="1" applyAlignment="1">
      <alignment horizontal="right"/>
    </xf>
    <xf numFmtId="49" fontId="11" fillId="0" borderId="12"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18"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top" wrapText="1"/>
    </xf>
    <xf numFmtId="49" fontId="11" fillId="33" borderId="12"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pplyProtection="1">
      <alignment horizontal="center" vertical="center" wrapText="1"/>
      <protection/>
    </xf>
    <xf numFmtId="49" fontId="11" fillId="33" borderId="18" xfId="0" applyNumberFormat="1" applyFont="1" applyFill="1" applyBorder="1" applyAlignment="1" applyProtection="1">
      <alignment horizontal="center" vertical="center" wrapText="1"/>
      <protection/>
    </xf>
    <xf numFmtId="49" fontId="0" fillId="0" borderId="0" xfId="0" applyNumberFormat="1" applyFill="1" applyBorder="1" applyAlignment="1">
      <alignment horizontal="left" vertical="top" wrapText="1"/>
    </xf>
    <xf numFmtId="49" fontId="0" fillId="0" borderId="0" xfId="0" applyNumberFormat="1" applyFont="1" applyFill="1" applyBorder="1" applyAlignment="1">
      <alignment horizontal="left" vertical="top" wrapText="1"/>
    </xf>
    <xf numFmtId="49" fontId="11" fillId="33" borderId="11"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wrapText="1"/>
      <protection/>
    </xf>
    <xf numFmtId="49" fontId="11" fillId="33" borderId="20" xfId="0" applyNumberFormat="1" applyFont="1" applyFill="1" applyBorder="1" applyAlignment="1" applyProtection="1">
      <alignment horizontal="center" vertical="center" wrapText="1"/>
      <protection/>
    </xf>
    <xf numFmtId="49" fontId="11" fillId="33" borderId="19" xfId="0" applyNumberFormat="1" applyFont="1" applyFill="1" applyBorder="1" applyAlignment="1">
      <alignment horizontal="center" vertical="center" wrapText="1"/>
    </xf>
    <xf numFmtId="1" fontId="11" fillId="33" borderId="11" xfId="0" applyNumberFormat="1" applyFont="1" applyFill="1" applyBorder="1" applyAlignment="1">
      <alignment horizontal="center" vertical="center"/>
    </xf>
    <xf numFmtId="1" fontId="11" fillId="33" borderId="20" xfId="0" applyNumberFormat="1" applyFont="1" applyFill="1" applyBorder="1" applyAlignment="1">
      <alignment horizontal="center" vertical="center"/>
    </xf>
    <xf numFmtId="1" fontId="11" fillId="33" borderId="17" xfId="0" applyNumberFormat="1" applyFont="1" applyFill="1" applyBorder="1" applyAlignment="1">
      <alignment horizontal="center" vertical="center"/>
    </xf>
    <xf numFmtId="0" fontId="11" fillId="33" borderId="23" xfId="0" applyNumberFormat="1" applyFont="1" applyFill="1" applyBorder="1" applyAlignment="1">
      <alignment horizontal="center" vertical="center" wrapText="1"/>
    </xf>
    <xf numFmtId="0" fontId="11" fillId="33" borderId="2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15" xfId="0" applyNumberFormat="1" applyFont="1" applyFill="1" applyBorder="1" applyAlignment="1">
      <alignment horizontal="center" vertical="center" wrapText="1"/>
    </xf>
    <xf numFmtId="0" fontId="11" fillId="33" borderId="16" xfId="0" applyNumberFormat="1" applyFont="1" applyFill="1" applyBorder="1" applyAlignment="1">
      <alignment horizontal="center" vertical="center" wrapText="1"/>
    </xf>
    <xf numFmtId="0" fontId="11" fillId="33" borderId="12" xfId="0" applyNumberFormat="1" applyFont="1" applyFill="1" applyBorder="1" applyAlignment="1">
      <alignment horizontal="center" vertical="center" wrapText="1"/>
    </xf>
    <xf numFmtId="0" fontId="11" fillId="33" borderId="19" xfId="0" applyNumberFormat="1" applyFont="1" applyFill="1" applyBorder="1" applyAlignment="1">
      <alignment horizontal="center" vertical="center" wrapText="1"/>
    </xf>
    <xf numFmtId="0" fontId="11" fillId="33" borderId="18" xfId="0" applyNumberFormat="1" applyFont="1" applyFill="1" applyBorder="1" applyAlignment="1">
      <alignment horizontal="center" vertical="center" wrapText="1"/>
    </xf>
    <xf numFmtId="49" fontId="10" fillId="0" borderId="13" xfId="0" applyNumberFormat="1" applyFont="1" applyFill="1" applyBorder="1" applyAlignment="1">
      <alignment horizontal="center" wrapText="1"/>
    </xf>
    <xf numFmtId="49" fontId="10" fillId="0" borderId="0" xfId="0" applyNumberFormat="1" applyFont="1" applyFill="1" applyBorder="1" applyAlignment="1">
      <alignment horizontal="center" wrapText="1"/>
    </xf>
    <xf numFmtId="49" fontId="10" fillId="0" borderId="13"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2" fillId="0" borderId="14"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6" fillId="0" borderId="11" xfId="0" applyNumberFormat="1" applyFont="1" applyBorder="1" applyAlignment="1">
      <alignment horizontal="center" vertical="center" wrapText="1"/>
    </xf>
    <xf numFmtId="49" fontId="6" fillId="0" borderId="17" xfId="0" applyNumberFormat="1" applyFont="1" applyBorder="1" applyAlignment="1">
      <alignment horizontal="center" vertical="center" wrapText="1"/>
    </xf>
    <xf numFmtId="0" fontId="3" fillId="0" borderId="13" xfId="0" applyNumberFormat="1" applyFont="1" applyBorder="1" applyAlignment="1">
      <alignment horizontal="left" vertical="center" wrapText="1"/>
    </xf>
    <xf numFmtId="49" fontId="99" fillId="0" borderId="0" xfId="0" applyNumberFormat="1" applyFont="1" applyAlignment="1">
      <alignment horizontal="left"/>
    </xf>
    <xf numFmtId="49" fontId="8" fillId="33" borderId="17" xfId="0" applyNumberFormat="1" applyFont="1" applyFill="1" applyBorder="1" applyAlignment="1" applyProtection="1">
      <alignment horizontal="center" vertical="center" wrapText="1"/>
      <protection/>
    </xf>
    <xf numFmtId="49" fontId="8" fillId="35" borderId="10" xfId="0" applyNumberFormat="1" applyFont="1" applyFill="1" applyBorder="1" applyAlignment="1" applyProtection="1">
      <alignment horizontal="center" vertical="center" wrapText="1"/>
      <protection/>
    </xf>
    <xf numFmtId="49" fontId="0" fillId="0" borderId="0" xfId="0" applyNumberFormat="1" applyFill="1" applyAlignment="1" applyProtection="1">
      <alignment horizontal="left" vertical="top" wrapText="1"/>
      <protection/>
    </xf>
    <xf numFmtId="0" fontId="8" fillId="33" borderId="10" xfId="0" applyNumberFormat="1" applyFont="1" applyFill="1" applyBorder="1" applyAlignment="1" applyProtection="1">
      <alignment horizontal="center" vertical="center" wrapText="1"/>
      <protection/>
    </xf>
    <xf numFmtId="43" fontId="0" fillId="0" borderId="0" xfId="42" applyFont="1" applyFill="1" applyBorder="1" applyAlignment="1" applyProtection="1">
      <alignment horizontal="left" vertical="top" wrapText="1"/>
      <protection/>
    </xf>
    <xf numFmtId="49" fontId="15" fillId="0" borderId="14" xfId="0" applyNumberFormat="1" applyFont="1" applyFill="1" applyBorder="1" applyAlignment="1" applyProtection="1">
      <alignment horizontal="right"/>
      <protection/>
    </xf>
    <xf numFmtId="0" fontId="11" fillId="0" borderId="23" xfId="0" applyNumberFormat="1" applyFont="1" applyFill="1" applyBorder="1" applyAlignment="1">
      <alignment horizontal="center" vertical="center" wrapText="1"/>
    </xf>
    <xf numFmtId="0" fontId="11" fillId="0" borderId="21" xfId="0" applyNumberFormat="1" applyFont="1" applyFill="1" applyBorder="1" applyAlignment="1">
      <alignment horizontal="center" vertical="center" wrapText="1"/>
    </xf>
    <xf numFmtId="0" fontId="11" fillId="0" borderId="24" xfId="0" applyNumberFormat="1" applyFont="1" applyFill="1" applyBorder="1" applyAlignment="1">
      <alignment horizontal="center" vertical="center" wrapText="1"/>
    </xf>
    <xf numFmtId="0" fontId="11" fillId="0" borderId="22" xfId="0" applyNumberFormat="1" applyFont="1" applyFill="1" applyBorder="1" applyAlignment="1">
      <alignment horizontal="center" vertical="center" wrapText="1"/>
    </xf>
    <xf numFmtId="0" fontId="11"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9" fontId="11" fillId="33" borderId="23" xfId="0" applyNumberFormat="1" applyFont="1" applyFill="1" applyBorder="1" applyAlignment="1" applyProtection="1">
      <alignment horizontal="center" vertical="center" wrapText="1"/>
      <protection/>
    </xf>
    <xf numFmtId="49" fontId="11" fillId="33" borderId="21" xfId="0" applyNumberFormat="1" applyFont="1" applyFill="1" applyBorder="1" applyAlignment="1" applyProtection="1">
      <alignment horizontal="center" vertical="center" wrapText="1"/>
      <protection/>
    </xf>
    <xf numFmtId="49" fontId="11" fillId="0" borderId="10" xfId="0" applyNumberFormat="1" applyFont="1" applyFill="1" applyBorder="1" applyAlignment="1">
      <alignment horizontal="center" vertical="center" wrapText="1"/>
    </xf>
    <xf numFmtId="49" fontId="11" fillId="0" borderId="11" xfId="0" applyNumberFormat="1" applyFont="1" applyFill="1" applyBorder="1" applyAlignment="1" applyProtection="1">
      <alignment horizontal="center" vertical="center" wrapText="1"/>
      <protection/>
    </xf>
    <xf numFmtId="49" fontId="11" fillId="0" borderId="20" xfId="0" applyNumberFormat="1" applyFont="1" applyFill="1" applyBorder="1" applyAlignment="1" applyProtection="1">
      <alignment horizontal="center" vertical="center" wrapText="1"/>
      <protection/>
    </xf>
    <xf numFmtId="49" fontId="11" fillId="0" borderId="17"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1" fontId="11" fillId="0" borderId="11" xfId="0" applyNumberFormat="1" applyFont="1" applyFill="1" applyBorder="1" applyAlignment="1">
      <alignment horizontal="center" vertical="center"/>
    </xf>
    <xf numFmtId="1" fontId="11" fillId="0" borderId="20" xfId="0" applyNumberFormat="1" applyFont="1" applyFill="1" applyBorder="1" applyAlignment="1">
      <alignment horizontal="center" vertical="center"/>
    </xf>
    <xf numFmtId="1" fontId="11" fillId="33" borderId="10" xfId="0" applyNumberFormat="1" applyFont="1" applyFill="1" applyBorder="1" applyAlignment="1">
      <alignment horizontal="center" vertical="center" wrapText="1"/>
    </xf>
    <xf numFmtId="49" fontId="8" fillId="0" borderId="11" xfId="0" applyNumberFormat="1" applyFont="1" applyFill="1" applyBorder="1" applyAlignment="1">
      <alignment horizontal="center" vertical="center" wrapText="1"/>
    </xf>
    <xf numFmtId="49" fontId="8" fillId="33" borderId="10" xfId="0" applyNumberFormat="1" applyFont="1" applyFill="1" applyBorder="1" applyAlignment="1">
      <alignment horizontal="center" vertical="center" wrapText="1"/>
    </xf>
    <xf numFmtId="0" fontId="9" fillId="0" borderId="0" xfId="0" applyNumberFormat="1" applyFont="1" applyFill="1" applyAlignment="1" applyProtection="1">
      <alignment horizontal="center" wrapText="1"/>
      <protection/>
    </xf>
    <xf numFmtId="49" fontId="8" fillId="34" borderId="10"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49" fontId="8" fillId="0" borderId="10" xfId="0" applyNumberFormat="1" applyFont="1" applyFill="1" applyBorder="1" applyAlignment="1">
      <alignment horizontal="center" vertical="center" wrapText="1"/>
    </xf>
    <xf numFmtId="49" fontId="98" fillId="33" borderId="10"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8" fillId="33" borderId="12" xfId="0" applyNumberFormat="1" applyFont="1" applyFill="1" applyBorder="1" applyAlignment="1">
      <alignment horizontal="center" vertical="center" wrapText="1"/>
    </xf>
    <xf numFmtId="0" fontId="8" fillId="33" borderId="19"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3" fontId="0" fillId="0" borderId="0" xfId="42" applyFont="1" applyFill="1" applyBorder="1" applyAlignment="1">
      <alignment horizontal="left" vertical="center" wrapText="1"/>
    </xf>
    <xf numFmtId="1" fontId="8" fillId="33" borderId="12" xfId="0" applyNumberFormat="1" applyFont="1" applyFill="1" applyBorder="1" applyAlignment="1">
      <alignment horizontal="center" vertical="center" wrapText="1"/>
    </xf>
    <xf numFmtId="1" fontId="8" fillId="33" borderId="19" xfId="0" applyNumberFormat="1" applyFont="1" applyFill="1" applyBorder="1" applyAlignment="1">
      <alignment horizontal="center" vertical="center" wrapText="1"/>
    </xf>
    <xf numFmtId="1" fontId="8" fillId="33" borderId="18" xfId="0" applyNumberFormat="1" applyFont="1" applyFill="1" applyBorder="1" applyAlignment="1">
      <alignment horizontal="center" vertical="center" wrapText="1"/>
    </xf>
    <xf numFmtId="0" fontId="9" fillId="0" borderId="0" xfId="0" applyNumberFormat="1" applyFont="1" applyFill="1" applyBorder="1" applyAlignment="1" applyProtection="1">
      <alignment horizontal="center" vertical="center" wrapText="1"/>
      <protection locked="0"/>
    </xf>
    <xf numFmtId="0" fontId="8" fillId="33" borderId="10" xfId="0" applyNumberFormat="1" applyFont="1" applyFill="1" applyBorder="1" applyAlignment="1">
      <alignment horizontal="center" vertical="center" wrapText="1"/>
    </xf>
    <xf numFmtId="49" fontId="11" fillId="34" borderId="10" xfId="0" applyNumberFormat="1" applyFont="1" applyFill="1" applyBorder="1" applyAlignment="1" applyProtection="1">
      <alignment horizontal="center" vertical="center" wrapText="1"/>
      <protection/>
    </xf>
    <xf numFmtId="49" fontId="11" fillId="34" borderId="11" xfId="0" applyNumberFormat="1" applyFont="1" applyFill="1" applyBorder="1" applyAlignment="1" applyProtection="1">
      <alignment horizontal="center" vertical="center" wrapText="1"/>
      <protection/>
    </xf>
    <xf numFmtId="49" fontId="11" fillId="34" borderId="17" xfId="0" applyNumberFormat="1" applyFont="1" applyFill="1" applyBorder="1" applyAlignment="1" applyProtection="1">
      <alignment horizontal="center" vertical="center" wrapText="1"/>
      <protection/>
    </xf>
    <xf numFmtId="49" fontId="11" fillId="34" borderId="20" xfId="0" applyNumberFormat="1" applyFont="1" applyFill="1" applyBorder="1" applyAlignment="1" applyProtection="1">
      <alignment horizontal="center" vertical="center" wrapText="1"/>
      <protection/>
    </xf>
    <xf numFmtId="0" fontId="11" fillId="34" borderId="10" xfId="0" applyNumberFormat="1" applyFont="1" applyFill="1" applyBorder="1" applyAlignment="1">
      <alignment horizontal="center" vertical="center" wrapText="1"/>
    </xf>
    <xf numFmtId="49" fontId="0" fillId="34" borderId="0" xfId="0" applyNumberFormat="1" applyFill="1" applyAlignment="1">
      <alignment horizontal="left" vertical="top" wrapText="1"/>
    </xf>
    <xf numFmtId="49" fontId="10" fillId="34" borderId="13" xfId="0" applyNumberFormat="1" applyFont="1" applyFill="1" applyBorder="1" applyAlignment="1">
      <alignment horizontal="center" wrapText="1"/>
    </xf>
    <xf numFmtId="49" fontId="11" fillId="34" borderId="12" xfId="0" applyNumberFormat="1" applyFont="1" applyFill="1" applyBorder="1" applyAlignment="1" applyProtection="1">
      <alignment horizontal="center" vertical="center" wrapText="1"/>
      <protection/>
    </xf>
    <xf numFmtId="49" fontId="11" fillId="34" borderId="19" xfId="0" applyNumberFormat="1" applyFont="1" applyFill="1" applyBorder="1" applyAlignment="1" applyProtection="1">
      <alignment horizontal="center" vertical="center" wrapText="1"/>
      <protection/>
    </xf>
    <xf numFmtId="49" fontId="11" fillId="34" borderId="18" xfId="0" applyNumberFormat="1" applyFont="1" applyFill="1" applyBorder="1" applyAlignment="1" applyProtection="1">
      <alignment horizontal="center" vertical="center" wrapText="1"/>
      <protection/>
    </xf>
    <xf numFmtId="49" fontId="10" fillId="34" borderId="13" xfId="0" applyNumberFormat="1" applyFont="1" applyFill="1" applyBorder="1" applyAlignment="1">
      <alignment horizontal="center" vertical="center" wrapText="1"/>
    </xf>
    <xf numFmtId="49" fontId="11" fillId="34" borderId="10" xfId="0" applyNumberFormat="1" applyFont="1" applyFill="1" applyBorder="1" applyAlignment="1">
      <alignment horizontal="center" vertical="center" wrapText="1"/>
    </xf>
    <xf numFmtId="49" fontId="11" fillId="34" borderId="12" xfId="0" applyNumberFormat="1" applyFont="1" applyFill="1" applyBorder="1" applyAlignment="1">
      <alignment horizontal="center" vertical="center" wrapText="1"/>
    </xf>
    <xf numFmtId="49" fontId="11" fillId="34" borderId="19" xfId="0" applyNumberFormat="1" applyFont="1" applyFill="1" applyBorder="1" applyAlignment="1">
      <alignment horizontal="center" vertical="center" wrapText="1"/>
    </xf>
    <xf numFmtId="49" fontId="11" fillId="34" borderId="18" xfId="0" applyNumberFormat="1" applyFont="1" applyFill="1" applyBorder="1" applyAlignment="1">
      <alignment horizontal="center" vertical="center" wrapText="1"/>
    </xf>
    <xf numFmtId="49" fontId="0" fillId="34" borderId="0" xfId="0" applyNumberFormat="1" applyFill="1" applyBorder="1" applyAlignment="1">
      <alignment horizontal="left" vertical="top" wrapText="1"/>
    </xf>
    <xf numFmtId="49" fontId="0" fillId="34" borderId="14" xfId="0" applyNumberFormat="1" applyFont="1" applyFill="1" applyBorder="1" applyAlignment="1">
      <alignment horizontal="right"/>
    </xf>
    <xf numFmtId="49" fontId="9" fillId="34" borderId="0" xfId="0" applyNumberFormat="1" applyFont="1" applyFill="1" applyBorder="1" applyAlignment="1">
      <alignment horizontal="center" vertical="top" wrapText="1"/>
    </xf>
    <xf numFmtId="0" fontId="11" fillId="34" borderId="12" xfId="0" applyNumberFormat="1" applyFont="1" applyFill="1" applyBorder="1" applyAlignment="1">
      <alignment horizontal="center" vertical="center" wrapText="1"/>
    </xf>
    <xf numFmtId="0" fontId="11" fillId="34" borderId="19" xfId="0" applyNumberFormat="1" applyFont="1" applyFill="1" applyBorder="1" applyAlignment="1">
      <alignment horizontal="center" vertical="center" wrapText="1"/>
    </xf>
    <xf numFmtId="0" fontId="11" fillId="34" borderId="18" xfId="0" applyNumberFormat="1" applyFont="1" applyFill="1" applyBorder="1" applyAlignment="1">
      <alignment horizontal="center" vertical="center" wrapText="1"/>
    </xf>
    <xf numFmtId="1" fontId="11" fillId="34" borderId="10" xfId="0" applyNumberFormat="1" applyFont="1" applyFill="1" applyBorder="1" applyAlignment="1">
      <alignment horizontal="center" vertical="center" wrapText="1"/>
    </xf>
    <xf numFmtId="1" fontId="11" fillId="34" borderId="11" xfId="0" applyNumberFormat="1" applyFont="1" applyFill="1" applyBorder="1" applyAlignment="1">
      <alignment horizontal="center" vertical="center"/>
    </xf>
    <xf numFmtId="1" fontId="11" fillId="34" borderId="20" xfId="0" applyNumberFormat="1" applyFont="1" applyFill="1" applyBorder="1" applyAlignment="1">
      <alignment horizontal="center" vertical="center"/>
    </xf>
    <xf numFmtId="49" fontId="11" fillId="34" borderId="23" xfId="0" applyNumberFormat="1" applyFont="1" applyFill="1" applyBorder="1" applyAlignment="1" applyProtection="1">
      <alignment horizontal="center" vertical="center" wrapText="1"/>
      <protection/>
    </xf>
    <xf numFmtId="49" fontId="11" fillId="34" borderId="21" xfId="0" applyNumberFormat="1" applyFont="1" applyFill="1" applyBorder="1" applyAlignment="1" applyProtection="1">
      <alignment horizontal="center" vertical="center" wrapText="1"/>
      <protection/>
    </xf>
    <xf numFmtId="0" fontId="9" fillId="33" borderId="0" xfId="0" applyNumberFormat="1" applyFont="1" applyFill="1" applyAlignment="1">
      <alignment horizontal="center"/>
    </xf>
    <xf numFmtId="0" fontId="47" fillId="34" borderId="11" xfId="0" applyNumberFormat="1" applyFont="1" applyFill="1" applyBorder="1" applyAlignment="1">
      <alignment horizontal="center" vertical="center" wrapText="1"/>
    </xf>
    <xf numFmtId="0" fontId="47" fillId="34" borderId="17" xfId="0" applyNumberFormat="1" applyFont="1" applyFill="1" applyBorder="1" applyAlignment="1">
      <alignment horizontal="center" vertical="center" wrapText="1"/>
    </xf>
    <xf numFmtId="1" fontId="11" fillId="34" borderId="12" xfId="0" applyNumberFormat="1" applyFont="1" applyFill="1" applyBorder="1" applyAlignment="1">
      <alignment horizontal="center" vertical="center" wrapText="1"/>
    </xf>
    <xf numFmtId="1" fontId="11" fillId="34" borderId="19" xfId="0" applyNumberFormat="1" applyFont="1" applyFill="1" applyBorder="1" applyAlignment="1">
      <alignment horizontal="center" vertical="center" wrapText="1"/>
    </xf>
    <xf numFmtId="1" fontId="11" fillId="34" borderId="18" xfId="0" applyNumberFormat="1" applyFont="1" applyFill="1" applyBorder="1" applyAlignment="1">
      <alignment horizontal="center" vertical="center" wrapText="1"/>
    </xf>
    <xf numFmtId="49" fontId="8" fillId="34" borderId="10" xfId="0" applyNumberFormat="1" applyFont="1" applyFill="1" applyBorder="1" applyAlignment="1" applyProtection="1">
      <alignment horizontal="center" vertical="center" wrapText="1"/>
      <protection/>
    </xf>
    <xf numFmtId="1" fontId="11" fillId="34" borderId="10" xfId="0" applyNumberFormat="1" applyFont="1" applyFill="1" applyBorder="1" applyAlignment="1">
      <alignment horizontal="center" vertical="center"/>
    </xf>
    <xf numFmtId="49" fontId="0" fillId="34" borderId="14" xfId="0" applyNumberFormat="1" applyFont="1" applyFill="1" applyBorder="1" applyAlignment="1">
      <alignment horizontal="right"/>
    </xf>
    <xf numFmtId="164" fontId="9" fillId="0" borderId="0" xfId="42" applyNumberFormat="1" applyFont="1" applyFill="1" applyAlignment="1">
      <alignment horizontal="center"/>
    </xf>
    <xf numFmtId="164" fontId="9" fillId="0" borderId="0" xfId="42" applyNumberFormat="1" applyFont="1" applyAlignment="1">
      <alignment horizontal="center"/>
    </xf>
    <xf numFmtId="49" fontId="54" fillId="0" borderId="12" xfId="0" applyNumberFormat="1" applyFont="1" applyFill="1" applyBorder="1" applyAlignment="1">
      <alignment horizontal="center" vertical="center" wrapText="1"/>
    </xf>
    <xf numFmtId="49" fontId="54" fillId="0" borderId="19" xfId="0" applyNumberFormat="1" applyFont="1" applyFill="1" applyBorder="1" applyAlignment="1">
      <alignment horizontal="center" vertical="center" wrapText="1"/>
    </xf>
    <xf numFmtId="49" fontId="54" fillId="0" borderId="18"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1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3" fillId="0" borderId="15"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49" fontId="2" fillId="34" borderId="10" xfId="0" applyNumberFormat="1" applyFont="1" applyFill="1" applyBorder="1" applyAlignment="1" applyProtection="1">
      <alignment horizontal="center" vertical="center"/>
      <protection locked="0"/>
    </xf>
    <xf numFmtId="164" fontId="10" fillId="0" borderId="13" xfId="42" applyNumberFormat="1" applyFont="1" applyFill="1" applyBorder="1" applyAlignment="1">
      <alignment horizontal="center" wrapText="1"/>
    </xf>
    <xf numFmtId="0" fontId="53" fillId="0" borderId="0" xfId="0" applyNumberFormat="1" applyFont="1" applyFill="1" applyBorder="1" applyAlignment="1" applyProtection="1">
      <alignment horizontal="center" vertical="top" wrapText="1"/>
      <protection locked="0"/>
    </xf>
    <xf numFmtId="49" fontId="15" fillId="0" borderId="14" xfId="0" applyNumberFormat="1" applyFont="1" applyFill="1" applyBorder="1" applyAlignment="1">
      <alignment horizontal="left" vertical="center" wrapText="1"/>
    </xf>
    <xf numFmtId="0" fontId="6" fillId="0" borderId="12" xfId="0" applyNumberFormat="1" applyFont="1" applyFill="1" applyBorder="1" applyAlignment="1">
      <alignment horizontal="center" vertical="center" wrapText="1"/>
    </xf>
    <xf numFmtId="0" fontId="6" fillId="0" borderId="19" xfId="0" applyNumberFormat="1" applyFont="1" applyFill="1" applyBorder="1" applyAlignment="1">
      <alignment horizontal="center" vertical="center" wrapText="1"/>
    </xf>
    <xf numFmtId="0" fontId="6" fillId="0" borderId="18" xfId="0" applyNumberFormat="1"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1" xfId="0" applyNumberFormat="1" applyFont="1" applyBorder="1" applyAlignment="1" applyProtection="1">
      <alignment horizontal="center" wrapText="1"/>
      <protection locked="0"/>
    </xf>
    <xf numFmtId="49" fontId="6" fillId="0" borderId="17" xfId="0" applyNumberFormat="1" applyFont="1" applyBorder="1" applyAlignment="1" applyProtection="1">
      <alignment horizontal="center" wrapText="1"/>
      <protection locked="0"/>
    </xf>
    <xf numFmtId="49" fontId="9" fillId="0" borderId="0" xfId="0" applyNumberFormat="1" applyFont="1" applyFill="1" applyBorder="1" applyAlignment="1" applyProtection="1">
      <alignment horizontal="center" vertical="top" wrapText="1"/>
      <protection locked="0"/>
    </xf>
    <xf numFmtId="49" fontId="15" fillId="0" borderId="14" xfId="0" applyNumberFormat="1" applyFont="1" applyBorder="1" applyAlignment="1">
      <alignment horizontal="right"/>
    </xf>
    <xf numFmtId="43" fontId="9" fillId="0" borderId="0" xfId="42" applyFont="1" applyAlignment="1">
      <alignment horizontal="center"/>
    </xf>
    <xf numFmtId="49" fontId="8" fillId="0" borderId="21" xfId="0" applyNumberFormat="1" applyFont="1" applyFill="1" applyBorder="1" applyAlignment="1">
      <alignment horizontal="center" vertical="center" wrapText="1" readingOrder="1"/>
    </xf>
    <xf numFmtId="49" fontId="8" fillId="0" borderId="22" xfId="0" applyNumberFormat="1" applyFont="1" applyFill="1" applyBorder="1" applyAlignment="1">
      <alignment horizontal="center" vertical="center" wrapText="1" readingOrder="1"/>
    </xf>
    <xf numFmtId="49" fontId="8" fillId="0" borderId="16" xfId="0" applyNumberFormat="1" applyFont="1" applyFill="1" applyBorder="1" applyAlignment="1">
      <alignment horizontal="center" vertical="center" wrapText="1" readingOrder="1"/>
    </xf>
    <xf numFmtId="164" fontId="10" fillId="33" borderId="13" xfId="42" applyNumberFormat="1" applyFont="1" applyFill="1" applyBorder="1" applyAlignment="1">
      <alignment horizontal="center"/>
    </xf>
    <xf numFmtId="43" fontId="9" fillId="0" borderId="0" xfId="42" applyFont="1" applyFill="1" applyBorder="1" applyAlignment="1">
      <alignment horizontal="center" vertical="center" wrapText="1"/>
    </xf>
    <xf numFmtId="49" fontId="8" fillId="0" borderId="10" xfId="0" applyNumberFormat="1" applyFont="1" applyFill="1" applyBorder="1" applyAlignment="1">
      <alignment horizontal="center" vertical="center" wrapText="1" readingOrder="1"/>
    </xf>
    <xf numFmtId="49" fontId="8" fillId="0" borderId="12" xfId="0" applyNumberFormat="1" applyFont="1" applyFill="1" applyBorder="1" applyAlignment="1">
      <alignment horizontal="center" vertical="center" wrapText="1" readingOrder="1"/>
    </xf>
    <xf numFmtId="49" fontId="8" fillId="0" borderId="19" xfId="0" applyNumberFormat="1" applyFont="1" applyFill="1" applyBorder="1" applyAlignment="1">
      <alignment horizontal="center" vertical="center" wrapText="1" readingOrder="1"/>
    </xf>
    <xf numFmtId="49" fontId="15" fillId="33" borderId="14" xfId="0" applyNumberFormat="1" applyFont="1" applyFill="1" applyBorder="1" applyAlignment="1">
      <alignment horizontal="right" vertical="top" wrapText="1"/>
    </xf>
    <xf numFmtId="49" fontId="8" fillId="0" borderId="11" xfId="0" applyNumberFormat="1" applyFont="1" applyFill="1" applyBorder="1" applyAlignment="1">
      <alignment horizontal="center" vertical="center" wrapText="1" readingOrder="1"/>
    </xf>
    <xf numFmtId="49" fontId="8" fillId="0" borderId="20" xfId="0" applyNumberFormat="1" applyFont="1" applyFill="1" applyBorder="1" applyAlignment="1">
      <alignment horizontal="center" vertical="center" wrapText="1" readingOrder="1"/>
    </xf>
    <xf numFmtId="49" fontId="8" fillId="0" borderId="17" xfId="0" applyNumberFormat="1" applyFont="1" applyFill="1" applyBorder="1" applyAlignment="1">
      <alignment horizontal="center" vertical="center" wrapText="1" readingOrder="1"/>
    </xf>
    <xf numFmtId="0" fontId="8" fillId="0" borderId="10" xfId="0" applyFont="1" applyBorder="1" applyAlignment="1">
      <alignment horizontal="center" vertical="center" wrapText="1" readingOrder="1"/>
    </xf>
    <xf numFmtId="0" fontId="8" fillId="0" borderId="12" xfId="0" applyFont="1" applyBorder="1" applyAlignment="1">
      <alignment horizontal="center" vertical="center" wrapText="1" readingOrder="1"/>
    </xf>
    <xf numFmtId="49" fontId="8" fillId="0" borderId="23" xfId="0" applyNumberFormat="1" applyFont="1" applyFill="1" applyBorder="1" applyAlignment="1">
      <alignment horizontal="center" vertical="center" wrapText="1" readingOrder="1"/>
    </xf>
    <xf numFmtId="49" fontId="8" fillId="0" borderId="13" xfId="0" applyNumberFormat="1" applyFont="1" applyFill="1" applyBorder="1" applyAlignment="1">
      <alignment horizontal="center" vertical="center" wrapText="1" readingOrder="1"/>
    </xf>
    <xf numFmtId="49" fontId="8" fillId="0" borderId="18" xfId="0" applyNumberFormat="1" applyFont="1" applyFill="1" applyBorder="1" applyAlignment="1">
      <alignment horizontal="center" vertical="center" wrapText="1" readingOrder="1"/>
    </xf>
    <xf numFmtId="49" fontId="101" fillId="0" borderId="12" xfId="0" applyNumberFormat="1" applyFont="1" applyFill="1" applyBorder="1" applyAlignment="1">
      <alignment horizontal="center" vertical="center" wrapText="1" readingOrder="1"/>
    </xf>
    <xf numFmtId="49" fontId="101" fillId="0" borderId="19" xfId="0" applyNumberFormat="1" applyFont="1" applyFill="1" applyBorder="1" applyAlignment="1">
      <alignment horizontal="center" vertical="center" wrapText="1" readingOrder="1"/>
    </xf>
    <xf numFmtId="0" fontId="8" fillId="0" borderId="1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18" xfId="0" applyFont="1" applyBorder="1" applyAlignment="1">
      <alignment horizontal="center" vertical="center" wrapText="1"/>
    </xf>
    <xf numFmtId="0" fontId="11" fillId="0" borderId="10" xfId="0" applyFont="1" applyBorder="1" applyAlignment="1">
      <alignment horizontal="center"/>
    </xf>
    <xf numFmtId="0" fontId="8" fillId="0" borderId="10" xfId="0" applyFont="1" applyBorder="1" applyAlignment="1" applyProtection="1">
      <alignment horizontal="center"/>
      <protection locked="0"/>
    </xf>
    <xf numFmtId="0" fontId="8" fillId="0" borderId="10" xfId="0" applyFont="1" applyBorder="1" applyAlignment="1">
      <alignment horizontal="center" vertical="center" wrapText="1"/>
    </xf>
    <xf numFmtId="164" fontId="10" fillId="0" borderId="13" xfId="42" applyNumberFormat="1" applyFont="1" applyBorder="1" applyAlignment="1">
      <alignment horizontal="center"/>
    </xf>
    <xf numFmtId="49" fontId="8" fillId="0" borderId="10" xfId="0" applyNumberFormat="1" applyFont="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49" fontId="5" fillId="0" borderId="10" xfId="0" applyNumberFormat="1" applyFont="1" applyFill="1" applyBorder="1" applyAlignment="1">
      <alignment horizontal="center" vertical="center"/>
    </xf>
    <xf numFmtId="49" fontId="8" fillId="0" borderId="11"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49" fontId="8" fillId="0" borderId="11" xfId="0" applyNumberFormat="1" applyFont="1" applyFill="1" applyBorder="1" applyAlignment="1">
      <alignment horizontal="center"/>
    </xf>
    <xf numFmtId="49" fontId="8" fillId="0" borderId="20" xfId="0" applyNumberFormat="1" applyFont="1" applyFill="1" applyBorder="1" applyAlignment="1">
      <alignment horizontal="center"/>
    </xf>
    <xf numFmtId="49" fontId="8" fillId="0" borderId="17" xfId="0" applyNumberFormat="1" applyFont="1" applyFill="1" applyBorder="1" applyAlignment="1">
      <alignment horizontal="center"/>
    </xf>
    <xf numFmtId="1" fontId="18" fillId="33" borderId="0" xfId="0" applyNumberFormat="1" applyFont="1" applyFill="1" applyBorder="1" applyAlignment="1">
      <alignment horizontal="center"/>
    </xf>
    <xf numFmtId="49" fontId="0" fillId="0" borderId="14" xfId="0" applyNumberFormat="1" applyFont="1" applyBorder="1" applyAlignment="1">
      <alignment horizontal="right"/>
    </xf>
    <xf numFmtId="49" fontId="0" fillId="0" borderId="14" xfId="0" applyNumberFormat="1" applyBorder="1" applyAlignment="1">
      <alignment horizontal="left"/>
    </xf>
    <xf numFmtId="49" fontId="8" fillId="0" borderId="10" xfId="0" applyNumberFormat="1" applyFont="1" applyFill="1" applyBorder="1" applyAlignment="1">
      <alignment horizontal="center"/>
    </xf>
    <xf numFmtId="0" fontId="36" fillId="0" borderId="23" xfId="0" applyFont="1" applyFill="1" applyBorder="1" applyAlignment="1">
      <alignment horizontal="center" vertical="center" wrapText="1"/>
    </xf>
    <xf numFmtId="0" fontId="36" fillId="0" borderId="21" xfId="0" applyFont="1" applyFill="1" applyBorder="1" applyAlignment="1">
      <alignment horizontal="center" vertical="center" wrapText="1"/>
    </xf>
    <xf numFmtId="0" fontId="36" fillId="0" borderId="24" xfId="0" applyFont="1" applyFill="1" applyBorder="1" applyAlignment="1">
      <alignment horizontal="center" vertical="center" wrapText="1"/>
    </xf>
    <xf numFmtId="0" fontId="36" fillId="0" borderId="22"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12"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18" xfId="0" applyFont="1" applyFill="1" applyBorder="1" applyAlignment="1">
      <alignment horizontal="center" vertical="center" wrapText="1"/>
    </xf>
    <xf numFmtId="0" fontId="36" fillId="0" borderId="10" xfId="0" applyFont="1" applyFill="1" applyBorder="1" applyAlignment="1">
      <alignment horizontal="center" vertical="center" wrapText="1"/>
    </xf>
    <xf numFmtId="49" fontId="35" fillId="0" borderId="10" xfId="0" applyNumberFormat="1" applyFont="1" applyFill="1" applyBorder="1" applyAlignment="1">
      <alignment horizontal="center" vertical="center"/>
    </xf>
    <xf numFmtId="49" fontId="40" fillId="0" borderId="0" xfId="0" applyNumberFormat="1" applyFont="1" applyBorder="1" applyAlignment="1">
      <alignment horizontal="justify" vertical="justify" wrapText="1"/>
    </xf>
    <xf numFmtId="0" fontId="36" fillId="0" borderId="11" xfId="0" applyFont="1" applyBorder="1" applyAlignment="1" applyProtection="1">
      <alignment horizontal="center" wrapText="1"/>
      <protection locked="0"/>
    </xf>
    <xf numFmtId="0" fontId="36" fillId="0" borderId="17" xfId="0" applyFont="1" applyBorder="1" applyAlignment="1" applyProtection="1">
      <alignment horizontal="center" wrapText="1"/>
      <protection locked="0"/>
    </xf>
    <xf numFmtId="0" fontId="36" fillId="0" borderId="10" xfId="0" applyFont="1" applyFill="1" applyBorder="1" applyAlignment="1">
      <alignment horizontal="center" vertical="center"/>
    </xf>
    <xf numFmtId="0" fontId="49" fillId="0" borderId="14" xfId="0" applyFont="1" applyBorder="1" applyAlignment="1">
      <alignment horizontal="right"/>
    </xf>
    <xf numFmtId="0" fontId="36" fillId="0" borderId="11" xfId="0" applyFont="1" applyFill="1" applyBorder="1" applyAlignment="1">
      <alignment horizontal="center" vertical="center"/>
    </xf>
    <xf numFmtId="0" fontId="36" fillId="0" borderId="20" xfId="0" applyFont="1" applyFill="1" applyBorder="1" applyAlignment="1">
      <alignment horizontal="center" vertical="center"/>
    </xf>
    <xf numFmtId="0" fontId="36" fillId="0" borderId="20"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6" fillId="0" borderId="17" xfId="0" applyFont="1" applyFill="1" applyBorder="1" applyAlignment="1">
      <alignment horizontal="center" vertical="center"/>
    </xf>
    <xf numFmtId="0" fontId="30" fillId="0" borderId="0" xfId="0" applyFont="1" applyAlignment="1" applyProtection="1">
      <alignment horizontal="center" vertical="top" wrapText="1"/>
      <protection locked="0"/>
    </xf>
    <xf numFmtId="49" fontId="36" fillId="0" borderId="12" xfId="0" applyNumberFormat="1" applyFont="1" applyFill="1" applyBorder="1" applyAlignment="1">
      <alignment horizontal="center" vertical="center"/>
    </xf>
    <xf numFmtId="49" fontId="36" fillId="0" borderId="19" xfId="0" applyNumberFormat="1" applyFont="1" applyFill="1" applyBorder="1" applyAlignment="1">
      <alignment horizontal="center" vertical="center"/>
    </xf>
    <xf numFmtId="0" fontId="12" fillId="0" borderId="0" xfId="0" applyNumberFormat="1" applyFont="1" applyAlignment="1" applyProtection="1">
      <alignment horizontal="center" vertical="top" wrapText="1"/>
      <protection locked="0"/>
    </xf>
    <xf numFmtId="0" fontId="14" fillId="0" borderId="14" xfId="0" applyNumberFormat="1" applyFont="1" applyFill="1" applyBorder="1" applyAlignment="1">
      <alignment horizontal="right" wrapText="1"/>
    </xf>
    <xf numFmtId="0" fontId="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8" fillId="0" borderId="11" xfId="0" applyFont="1" applyBorder="1" applyAlignment="1" applyProtection="1">
      <alignment horizontal="center" vertical="center" wrapText="1"/>
      <protection locked="0"/>
    </xf>
    <xf numFmtId="0" fontId="8" fillId="0" borderId="17" xfId="0" applyFont="1" applyBorder="1" applyAlignment="1" applyProtection="1">
      <alignment horizontal="center" vertical="center" wrapText="1"/>
      <protection locked="0"/>
    </xf>
    <xf numFmtId="0" fontId="5" fillId="41" borderId="10" xfId="0" applyFont="1" applyFill="1" applyBorder="1" applyAlignment="1">
      <alignment horizontal="center"/>
    </xf>
    <xf numFmtId="0" fontId="5" fillId="42" borderId="10" xfId="0" applyFont="1" applyFill="1" applyBorder="1" applyAlignment="1">
      <alignment horizontal="center"/>
    </xf>
    <xf numFmtId="49" fontId="5" fillId="0" borderId="12" xfId="0" applyNumberFormat="1" applyFont="1" applyFill="1" applyBorder="1" applyAlignment="1" applyProtection="1">
      <alignment horizontal="center" vertical="center" wrapText="1"/>
      <protection/>
    </xf>
    <xf numFmtId="49" fontId="5" fillId="0" borderId="18" xfId="0" applyNumberFormat="1" applyFont="1" applyFill="1" applyBorder="1" applyAlignment="1" applyProtection="1">
      <alignment horizontal="center" vertical="center" wrapText="1"/>
      <protection/>
    </xf>
    <xf numFmtId="0" fontId="2" fillId="0" borderId="0" xfId="0" applyFont="1" applyAlignment="1">
      <alignment horizontal="center" vertical="center"/>
    </xf>
    <xf numFmtId="0" fontId="15" fillId="0" borderId="0" xfId="0" applyFont="1" applyAlignment="1" applyProtection="1">
      <alignment horizontal="center" vertical="center"/>
      <protection locked="0"/>
    </xf>
    <xf numFmtId="0" fontId="29" fillId="0" borderId="14" xfId="0" applyFont="1" applyBorder="1" applyAlignment="1">
      <alignment horizontal="right"/>
    </xf>
    <xf numFmtId="43" fontId="0" fillId="0" borderId="0" xfId="42" applyFont="1" applyFill="1" applyBorder="1" applyAlignment="1">
      <alignment horizontal="left" vertical="center" wrapText="1"/>
    </xf>
    <xf numFmtId="14" fontId="53" fillId="0" borderId="13" xfId="42" applyNumberFormat="1" applyFont="1" applyFill="1" applyBorder="1" applyAlignment="1" applyProtection="1">
      <alignment horizontal="center" wrapText="1"/>
      <protection/>
    </xf>
    <xf numFmtId="43" fontId="53" fillId="0" borderId="13" xfId="42" applyFont="1" applyFill="1" applyBorder="1" applyAlignment="1" applyProtection="1">
      <alignment horizontal="center" wrapText="1"/>
      <protection/>
    </xf>
    <xf numFmtId="14" fontId="53" fillId="0" borderId="13" xfId="42" applyNumberFormat="1" applyFont="1" applyFill="1" applyBorder="1" applyAlignment="1" applyProtection="1">
      <alignment horizontal="center" vertical="center" wrapText="1"/>
      <protection/>
    </xf>
    <xf numFmtId="43" fontId="53" fillId="0" borderId="13" xfId="42" applyFont="1" applyFill="1" applyBorder="1" applyAlignment="1" applyProtection="1">
      <alignment horizontal="center" vertical="center" wrapText="1"/>
      <protection/>
    </xf>
    <xf numFmtId="49" fontId="47" fillId="42" borderId="18" xfId="0" applyNumberFormat="1" applyFont="1" applyFill="1" applyBorder="1" applyAlignment="1" applyProtection="1">
      <alignment horizontal="center" vertical="center"/>
      <protection locked="0"/>
    </xf>
    <xf numFmtId="49" fontId="47" fillId="42" borderId="18" xfId="0" applyNumberFormat="1" applyFont="1" applyFill="1" applyBorder="1" applyAlignment="1" applyProtection="1">
      <alignment vertical="center"/>
      <protection locked="0"/>
    </xf>
    <xf numFmtId="164" fontId="46" fillId="42" borderId="18" xfId="42" applyNumberFormat="1" applyFont="1" applyFill="1" applyBorder="1" applyAlignment="1" applyProtection="1">
      <alignment horizontal="center" vertical="center" wrapText="1"/>
      <protection locked="0"/>
    </xf>
    <xf numFmtId="10" fontId="46" fillId="42" borderId="18" xfId="59" applyNumberFormat="1" applyFont="1" applyFill="1" applyBorder="1" applyAlignment="1" applyProtection="1">
      <alignment horizontal="center" vertical="center" wrapText="1"/>
      <protection locked="0"/>
    </xf>
    <xf numFmtId="49" fontId="46" fillId="35" borderId="25" xfId="0" applyNumberFormat="1" applyFont="1" applyFill="1" applyBorder="1" applyAlignment="1" applyProtection="1">
      <alignment horizontal="center" vertical="center"/>
      <protection locked="0"/>
    </xf>
    <xf numFmtId="49" fontId="46" fillId="35" borderId="25" xfId="0" applyNumberFormat="1" applyFont="1" applyFill="1" applyBorder="1" applyAlignment="1" applyProtection="1">
      <alignment vertical="center"/>
      <protection locked="0"/>
    </xf>
    <xf numFmtId="164" fontId="46" fillId="36" borderId="25" xfId="42" applyNumberFormat="1" applyFont="1" applyFill="1" applyBorder="1" applyAlignment="1" applyProtection="1">
      <alignment horizontal="center" vertical="center" wrapText="1"/>
      <protection locked="0"/>
    </xf>
    <xf numFmtId="164" fontId="46" fillId="33" borderId="25" xfId="42" applyNumberFormat="1" applyFont="1" applyFill="1" applyBorder="1" applyAlignment="1" applyProtection="1">
      <alignment vertical="center" wrapText="1"/>
      <protection locked="0"/>
    </xf>
    <xf numFmtId="164" fontId="46" fillId="33" borderId="25" xfId="42" applyNumberFormat="1" applyFont="1" applyFill="1" applyBorder="1" applyAlignment="1" applyProtection="1">
      <alignment horizontal="center" vertical="center"/>
      <protection locked="0"/>
    </xf>
    <xf numFmtId="10" fontId="46" fillId="36" borderId="25" xfId="59" applyNumberFormat="1"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4"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5"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6" name="Text Box 1"/>
        <xdr:cNvSpPr txBox="1">
          <a:spLocks noChangeArrowheads="1"/>
        </xdr:cNvSpPr>
      </xdr:nvSpPr>
      <xdr:spPr>
        <a:xfrm>
          <a:off x="33528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0</xdr:row>
      <xdr:rowOff>0</xdr:rowOff>
    </xdr:from>
    <xdr:ext cx="85725" cy="38100"/>
    <xdr:sp fLocksText="0">
      <xdr:nvSpPr>
        <xdr:cNvPr id="1" name="Text Box 1"/>
        <xdr:cNvSpPr txBox="1">
          <a:spLocks noChangeArrowheads="1"/>
        </xdr:cNvSpPr>
      </xdr:nvSpPr>
      <xdr:spPr>
        <a:xfrm>
          <a:off x="2733675"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0</xdr:row>
      <xdr:rowOff>0</xdr:rowOff>
    </xdr:from>
    <xdr:ext cx="85725" cy="38100"/>
    <xdr:sp fLocksText="0">
      <xdr:nvSpPr>
        <xdr:cNvPr id="2" name="Text Box 1"/>
        <xdr:cNvSpPr txBox="1">
          <a:spLocks noChangeArrowheads="1"/>
        </xdr:cNvSpPr>
      </xdr:nvSpPr>
      <xdr:spPr>
        <a:xfrm>
          <a:off x="2733675"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0</xdr:row>
      <xdr:rowOff>0</xdr:rowOff>
    </xdr:from>
    <xdr:ext cx="85725" cy="38100"/>
    <xdr:sp fLocksText="0">
      <xdr:nvSpPr>
        <xdr:cNvPr id="3" name="Text Box 1"/>
        <xdr:cNvSpPr txBox="1">
          <a:spLocks noChangeArrowheads="1"/>
        </xdr:cNvSpPr>
      </xdr:nvSpPr>
      <xdr:spPr>
        <a:xfrm>
          <a:off x="2733675"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xdr:row>
      <xdr:rowOff>0</xdr:rowOff>
    </xdr:from>
    <xdr:ext cx="85725" cy="38100"/>
    <xdr:sp fLocksText="0">
      <xdr:nvSpPr>
        <xdr:cNvPr id="4" name="Text Box 1"/>
        <xdr:cNvSpPr txBox="1">
          <a:spLocks noChangeArrowheads="1"/>
        </xdr:cNvSpPr>
      </xdr:nvSpPr>
      <xdr:spPr>
        <a:xfrm>
          <a:off x="2733675" y="847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xdr:row>
      <xdr:rowOff>0</xdr:rowOff>
    </xdr:from>
    <xdr:ext cx="85725" cy="38100"/>
    <xdr:sp fLocksText="0">
      <xdr:nvSpPr>
        <xdr:cNvPr id="5" name="Text Box 1"/>
        <xdr:cNvSpPr txBox="1">
          <a:spLocks noChangeArrowheads="1"/>
        </xdr:cNvSpPr>
      </xdr:nvSpPr>
      <xdr:spPr>
        <a:xfrm>
          <a:off x="2733675" y="847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2</xdr:row>
      <xdr:rowOff>0</xdr:rowOff>
    </xdr:from>
    <xdr:ext cx="85725" cy="38100"/>
    <xdr:sp fLocksText="0">
      <xdr:nvSpPr>
        <xdr:cNvPr id="6" name="Text Box 1"/>
        <xdr:cNvSpPr txBox="1">
          <a:spLocks noChangeArrowheads="1"/>
        </xdr:cNvSpPr>
      </xdr:nvSpPr>
      <xdr:spPr>
        <a:xfrm>
          <a:off x="2733675" y="8477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241935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4"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5"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95275"/>
    <xdr:sp fLocksText="0">
      <xdr:nvSpPr>
        <xdr:cNvPr id="6" name="Text Box 1"/>
        <xdr:cNvSpPr txBox="1">
          <a:spLocks noChangeArrowheads="1"/>
        </xdr:cNvSpPr>
      </xdr:nvSpPr>
      <xdr:spPr>
        <a:xfrm>
          <a:off x="2419350" y="847725"/>
          <a:ext cx="85725" cy="2952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38100"/>
    <xdr:sp fLocksText="0">
      <xdr:nvSpPr>
        <xdr:cNvPr id="1" name="Text Box 1"/>
        <xdr:cNvSpPr txBox="1">
          <a:spLocks noChangeArrowheads="1"/>
        </xdr:cNvSpPr>
      </xdr:nvSpPr>
      <xdr:spPr>
        <a:xfrm>
          <a:off x="2857500" y="7810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74199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xdr:row>
      <xdr:rowOff>0</xdr:rowOff>
    </xdr:from>
    <xdr:ext cx="85725" cy="38100"/>
    <xdr:sp fLocksText="0">
      <xdr:nvSpPr>
        <xdr:cNvPr id="1"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2"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3</xdr:col>
      <xdr:colOff>0</xdr:colOff>
      <xdr:row>1</xdr:row>
      <xdr:rowOff>0</xdr:rowOff>
    </xdr:from>
    <xdr:ext cx="85725" cy="38100"/>
    <xdr:sp fLocksText="0">
      <xdr:nvSpPr>
        <xdr:cNvPr id="3" name="Text Box 1"/>
        <xdr:cNvSpPr txBox="1">
          <a:spLocks noChangeArrowheads="1"/>
        </xdr:cNvSpPr>
      </xdr:nvSpPr>
      <xdr:spPr>
        <a:xfrm>
          <a:off x="31242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257175"/>
    <xdr:sp fLocksText="0">
      <xdr:nvSpPr>
        <xdr:cNvPr id="1"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2"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57175"/>
    <xdr:sp fLocksText="0">
      <xdr:nvSpPr>
        <xdr:cNvPr id="3" name="Text Box 1"/>
        <xdr:cNvSpPr txBox="1">
          <a:spLocks noChangeArrowheads="1"/>
        </xdr:cNvSpPr>
      </xdr:nvSpPr>
      <xdr:spPr>
        <a:xfrm>
          <a:off x="3162300" y="847725"/>
          <a:ext cx="85725"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619125</xdr:colOff>
      <xdr:row>0</xdr:row>
      <xdr:rowOff>0</xdr:rowOff>
    </xdr:from>
    <xdr:to>
      <xdr:col>4</xdr:col>
      <xdr:colOff>619125</xdr:colOff>
      <xdr:row>0</xdr:row>
      <xdr:rowOff>0</xdr:rowOff>
    </xdr:to>
    <xdr:sp>
      <xdr:nvSpPr>
        <xdr:cNvPr id="1" name="Line 1"/>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619125</xdr:colOff>
      <xdr:row>0</xdr:row>
      <xdr:rowOff>0</xdr:rowOff>
    </xdr:from>
    <xdr:to>
      <xdr:col>4</xdr:col>
      <xdr:colOff>619125</xdr:colOff>
      <xdr:row>0</xdr:row>
      <xdr:rowOff>0</xdr:rowOff>
    </xdr:to>
    <xdr:sp>
      <xdr:nvSpPr>
        <xdr:cNvPr id="2" name="Line 2"/>
        <xdr:cNvSpPr>
          <a:spLocks/>
        </xdr:cNvSpPr>
      </xdr:nvSpPr>
      <xdr:spPr>
        <a:xfrm>
          <a:off x="81915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895600" y="82867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219325" y="809625"/>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4"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5"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76225"/>
    <xdr:sp fLocksText="0">
      <xdr:nvSpPr>
        <xdr:cNvPr id="6" name="Text Box 1"/>
        <xdr:cNvSpPr txBox="1">
          <a:spLocks noChangeArrowheads="1"/>
        </xdr:cNvSpPr>
      </xdr:nvSpPr>
      <xdr:spPr>
        <a:xfrm>
          <a:off x="2219325" y="809625"/>
          <a:ext cx="85725" cy="2762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0</xdr:row>
      <xdr:rowOff>0</xdr:rowOff>
    </xdr:from>
    <xdr:ext cx="85725" cy="38100"/>
    <xdr:sp fLocksText="0">
      <xdr:nvSpPr>
        <xdr:cNvPr id="1" name="Text Box 1"/>
        <xdr:cNvSpPr txBox="1">
          <a:spLocks noChangeArrowheads="1"/>
        </xdr:cNvSpPr>
      </xdr:nvSpPr>
      <xdr:spPr>
        <a:xfrm>
          <a:off x="320040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2" name="Text Box 1"/>
        <xdr:cNvSpPr txBox="1">
          <a:spLocks noChangeArrowheads="1"/>
        </xdr:cNvSpPr>
      </xdr:nvSpPr>
      <xdr:spPr>
        <a:xfrm>
          <a:off x="320040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3" name="Text Box 1"/>
        <xdr:cNvSpPr txBox="1">
          <a:spLocks noChangeArrowheads="1"/>
        </xdr:cNvSpPr>
      </xdr:nvSpPr>
      <xdr:spPr>
        <a:xfrm>
          <a:off x="320040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4" name="Text Box 1"/>
        <xdr:cNvSpPr txBox="1">
          <a:spLocks noChangeArrowheads="1"/>
        </xdr:cNvSpPr>
      </xdr:nvSpPr>
      <xdr:spPr>
        <a:xfrm>
          <a:off x="320040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5" name="Text Box 1"/>
        <xdr:cNvSpPr txBox="1">
          <a:spLocks noChangeArrowheads="1"/>
        </xdr:cNvSpPr>
      </xdr:nvSpPr>
      <xdr:spPr>
        <a:xfrm>
          <a:off x="320040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0</xdr:row>
      <xdr:rowOff>0</xdr:rowOff>
    </xdr:from>
    <xdr:ext cx="85725" cy="38100"/>
    <xdr:sp fLocksText="0">
      <xdr:nvSpPr>
        <xdr:cNvPr id="6" name="Text Box 1"/>
        <xdr:cNvSpPr txBox="1">
          <a:spLocks noChangeArrowheads="1"/>
        </xdr:cNvSpPr>
      </xdr:nvSpPr>
      <xdr:spPr>
        <a:xfrm>
          <a:off x="3200400" y="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7" name="Text Box 1"/>
        <xdr:cNvSpPr txBox="1">
          <a:spLocks noChangeArrowheads="1"/>
        </xdr:cNvSpPr>
      </xdr:nvSpPr>
      <xdr:spPr>
        <a:xfrm>
          <a:off x="3200400" y="8382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8" name="Text Box 1"/>
        <xdr:cNvSpPr txBox="1">
          <a:spLocks noChangeArrowheads="1"/>
        </xdr:cNvSpPr>
      </xdr:nvSpPr>
      <xdr:spPr>
        <a:xfrm>
          <a:off x="3200400" y="8382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9" name="Text Box 1"/>
        <xdr:cNvSpPr txBox="1">
          <a:spLocks noChangeArrowheads="1"/>
        </xdr:cNvSpPr>
      </xdr:nvSpPr>
      <xdr:spPr>
        <a:xfrm>
          <a:off x="3200400" y="8382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10" name="Text Box 1"/>
        <xdr:cNvSpPr txBox="1">
          <a:spLocks noChangeArrowheads="1"/>
        </xdr:cNvSpPr>
      </xdr:nvSpPr>
      <xdr:spPr>
        <a:xfrm>
          <a:off x="3200400" y="8382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11" name="Text Box 1"/>
        <xdr:cNvSpPr txBox="1">
          <a:spLocks noChangeArrowheads="1"/>
        </xdr:cNvSpPr>
      </xdr:nvSpPr>
      <xdr:spPr>
        <a:xfrm>
          <a:off x="3200400" y="8382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2</xdr:row>
      <xdr:rowOff>0</xdr:rowOff>
    </xdr:from>
    <xdr:ext cx="85725" cy="38100"/>
    <xdr:sp fLocksText="0">
      <xdr:nvSpPr>
        <xdr:cNvPr id="12" name="Text Box 1"/>
        <xdr:cNvSpPr txBox="1">
          <a:spLocks noChangeArrowheads="1"/>
        </xdr:cNvSpPr>
      </xdr:nvSpPr>
      <xdr:spPr>
        <a:xfrm>
          <a:off x="3200400" y="83820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xdr:row>
      <xdr:rowOff>0</xdr:rowOff>
    </xdr:from>
    <xdr:ext cx="85725" cy="38100"/>
    <xdr:sp fLocksText="0">
      <xdr:nvSpPr>
        <xdr:cNvPr id="1"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2"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38100"/>
    <xdr:sp fLocksText="0">
      <xdr:nvSpPr>
        <xdr:cNvPr id="3" name="Text Box 1"/>
        <xdr:cNvSpPr txBox="1">
          <a:spLocks noChangeArrowheads="1"/>
        </xdr:cNvSpPr>
      </xdr:nvSpPr>
      <xdr:spPr>
        <a:xfrm>
          <a:off x="2438400" y="819150"/>
          <a:ext cx="85725" cy="381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4"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5"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4</xdr:col>
      <xdr:colOff>0</xdr:colOff>
      <xdr:row>1</xdr:row>
      <xdr:rowOff>0</xdr:rowOff>
    </xdr:from>
    <xdr:ext cx="85725" cy="285750"/>
    <xdr:sp fLocksText="0">
      <xdr:nvSpPr>
        <xdr:cNvPr id="6" name="Text Box 1"/>
        <xdr:cNvSpPr txBox="1">
          <a:spLocks noChangeArrowheads="1"/>
        </xdr:cNvSpPr>
      </xdr:nvSpPr>
      <xdr:spPr>
        <a:xfrm>
          <a:off x="2438400" y="819150"/>
          <a:ext cx="85725" cy="2857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1.%20Nghiep%20v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2.%20Thanh%20pho.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3.%20Dak%20Ha.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4.%20Dak%20To.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5.%20Ngoc%20Hoi.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6.%20Dak%20Glei.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7.%20Sa%20Thay.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9.%20Kon%20Plong.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1.BAO%20CAO%20KQTHADS\6.NAM%202020\4.%20THANG%2004%20(T01-2020)\3.%20THONG%20KE%20THEO%20THONG%20TU%2006\10.%20Tu%20Mo%20Ro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43</v>
          </cell>
          <cell r="AB10">
            <v>0</v>
          </cell>
        </row>
      </sheetData>
      <sheetData sheetId="10">
        <row r="10">
          <cell r="Y10">
            <v>55205374.84</v>
          </cell>
          <cell r="AB10">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231</v>
          </cell>
          <cell r="AB10">
            <v>20</v>
          </cell>
        </row>
      </sheetData>
      <sheetData sheetId="10">
        <row r="10">
          <cell r="Y10">
            <v>35680185</v>
          </cell>
          <cell r="AB10">
            <v>4337984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135</v>
          </cell>
          <cell r="AB10">
            <v>0</v>
          </cell>
        </row>
      </sheetData>
      <sheetData sheetId="10">
        <row r="10">
          <cell r="Y10">
            <v>17173334</v>
          </cell>
          <cell r="AB10">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0</v>
          </cell>
          <cell r="AB10">
            <v>0</v>
          </cell>
        </row>
      </sheetData>
      <sheetData sheetId="10">
        <row r="10">
          <cell r="Y10">
            <v>0</v>
          </cell>
          <cell r="AB10">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0</v>
          </cell>
          <cell r="AB10">
            <v>0</v>
          </cell>
        </row>
      </sheetData>
      <sheetData sheetId="10">
        <row r="10">
          <cell r="Y10">
            <v>0</v>
          </cell>
          <cell r="AB10">
            <v>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2</v>
          </cell>
        </row>
      </sheetData>
      <sheetData sheetId="10">
        <row r="10">
          <cell r="Y10">
            <v>38620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37</v>
          </cell>
          <cell r="AB10">
            <v>0</v>
          </cell>
        </row>
      </sheetData>
      <sheetData sheetId="10">
        <row r="10">
          <cell r="Y10">
            <v>1580425</v>
          </cell>
          <cell r="AB10">
            <v>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3</v>
          </cell>
          <cell r="AB10">
            <v>0</v>
          </cell>
        </row>
      </sheetData>
      <sheetData sheetId="10">
        <row r="10">
          <cell r="Y10">
            <v>423139</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T"/>
      <sheetName val="01"/>
      <sheetName val="PT01"/>
      <sheetName val="02"/>
      <sheetName val="02 (bỏ)"/>
      <sheetName val="PT02"/>
      <sheetName val="03"/>
      <sheetName val="03 (bỏ)"/>
      <sheetName val="04"/>
      <sheetName val="04 (bỏ)"/>
      <sheetName val="05"/>
      <sheetName val="05 (bỏ)"/>
      <sheetName val="06"/>
      <sheetName val="07"/>
      <sheetName val="08"/>
      <sheetName val="09"/>
      <sheetName val="10"/>
      <sheetName val="11"/>
      <sheetName val="12"/>
      <sheetName val="PLChuaDieuKien"/>
    </sheetNames>
    <sheetDataSet>
      <sheetData sheetId="8">
        <row r="10">
          <cell r="Y10">
            <v>0</v>
          </cell>
        </row>
      </sheetData>
      <sheetData sheetId="10">
        <row r="10">
          <cell r="Y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9"/>
  <sheetViews>
    <sheetView view="pageBreakPreview" zoomScale="130" zoomScaleSheetLayoutView="130" zoomScalePageLayoutView="0" workbookViewId="0" topLeftCell="A1">
      <selection activeCell="C7" sqref="C7"/>
    </sheetView>
  </sheetViews>
  <sheetFormatPr defaultColWidth="9.00390625" defaultRowHeight="15.75"/>
  <cols>
    <col min="1" max="1" width="8.875" style="0" customWidth="1"/>
    <col min="2" max="2" width="19.00390625" style="0" customWidth="1"/>
    <col min="3" max="3" width="51.50390625" style="0" customWidth="1"/>
    <col min="4" max="4" width="23.375" style="0" customWidth="1"/>
    <col min="5" max="5" width="20.25390625" style="0" customWidth="1"/>
  </cols>
  <sheetData>
    <row r="1" spans="1:3" ht="38.25" customHeight="1">
      <c r="A1" s="443" t="s">
        <v>307</v>
      </c>
      <c r="B1" s="443"/>
      <c r="C1" s="235" t="s">
        <v>308</v>
      </c>
    </row>
    <row r="2" spans="1:3" ht="33.75" customHeight="1">
      <c r="A2" s="444" t="s">
        <v>316</v>
      </c>
      <c r="B2" s="444"/>
      <c r="C2" s="218" t="s">
        <v>455</v>
      </c>
    </row>
    <row r="3" spans="1:3" ht="15.75">
      <c r="A3" s="441" t="s">
        <v>311</v>
      </c>
      <c r="B3" s="215" t="s">
        <v>313</v>
      </c>
      <c r="C3" s="216" t="s">
        <v>413</v>
      </c>
    </row>
    <row r="4" spans="1:3" ht="15.75">
      <c r="A4" s="441"/>
      <c r="B4" s="215" t="s">
        <v>312</v>
      </c>
      <c r="C4" s="217" t="s">
        <v>347</v>
      </c>
    </row>
    <row r="5" spans="1:3" ht="15.75">
      <c r="A5" s="441"/>
      <c r="B5" s="215" t="s">
        <v>310</v>
      </c>
      <c r="C5" s="216" t="s">
        <v>317</v>
      </c>
    </row>
    <row r="6" spans="1:3" ht="15.75">
      <c r="A6" s="442" t="s">
        <v>309</v>
      </c>
      <c r="B6" s="215" t="s">
        <v>314</v>
      </c>
      <c r="C6" s="216" t="s">
        <v>348</v>
      </c>
    </row>
    <row r="7" spans="1:3" ht="15.75">
      <c r="A7" s="442"/>
      <c r="B7" s="215" t="s">
        <v>312</v>
      </c>
      <c r="C7" s="217" t="str">
        <f>C4</f>
        <v>Kon Tum, ngày 03 tháng 02 năm 2020</v>
      </c>
    </row>
    <row r="8" spans="1:3" ht="21.75" customHeight="1">
      <c r="A8" s="445" t="s">
        <v>315</v>
      </c>
      <c r="B8" s="445"/>
      <c r="C8" s="216" t="s">
        <v>349</v>
      </c>
    </row>
    <row r="9" spans="1:3" ht="36" customHeight="1">
      <c r="A9" s="440" t="s">
        <v>323</v>
      </c>
      <c r="B9" s="440"/>
      <c r="C9" s="440"/>
    </row>
  </sheetData>
  <sheetProtection/>
  <mergeCells count="6">
    <mergeCell ref="A9:C9"/>
    <mergeCell ref="A3:A5"/>
    <mergeCell ref="A6:A7"/>
    <mergeCell ref="A1:B1"/>
    <mergeCell ref="A2:B2"/>
    <mergeCell ref="A8:B8"/>
  </mergeCells>
  <printOptions/>
  <pageMargins left="0.7" right="0.7" top="0.75" bottom="0.75" header="0.3" footer="0.3"/>
  <pageSetup horizontalDpi="600" verticalDpi="600" orientation="landscape" r:id="rId1"/>
</worksheet>
</file>

<file path=xl/worksheets/sheet10.xml><?xml version="1.0" encoding="utf-8"?>
<worksheet xmlns="http://schemas.openxmlformats.org/spreadsheetml/2006/main" xmlns:r="http://schemas.openxmlformats.org/officeDocument/2006/relationships">
  <sheetPr>
    <tabColor rgb="FF92D050"/>
  </sheetPr>
  <dimension ref="A1:V23"/>
  <sheetViews>
    <sheetView view="pageBreakPreview" zoomScaleSheetLayoutView="100" zoomScalePageLayoutView="0" workbookViewId="0" topLeftCell="A7">
      <selection activeCell="A9" sqref="A9:U22"/>
    </sheetView>
  </sheetViews>
  <sheetFormatPr defaultColWidth="9.00390625" defaultRowHeight="15.75"/>
  <cols>
    <col min="1" max="1" width="3.50390625" style="64" customWidth="1"/>
    <col min="2" max="2" width="15.50390625" style="64" customWidth="1"/>
    <col min="3" max="3" width="7.625" style="64" customWidth="1"/>
    <col min="4" max="4" width="5.375" style="64" customWidth="1"/>
    <col min="5" max="5" width="9.00390625" style="64" customWidth="1"/>
    <col min="6" max="6" width="5.625" style="64" customWidth="1"/>
    <col min="7" max="7" width="6.00390625" style="64" customWidth="1"/>
    <col min="8" max="9" width="5.50390625" style="64" customWidth="1"/>
    <col min="10" max="11" width="6.125" style="64" customWidth="1"/>
    <col min="12" max="12" width="6.875" style="64" customWidth="1"/>
    <col min="13" max="13" width="7.25390625" style="85" customWidth="1"/>
    <col min="14" max="15" width="6.25390625" style="85" customWidth="1"/>
    <col min="16" max="16" width="5.25390625" style="85" customWidth="1"/>
    <col min="17" max="17" width="6.625" style="85" customWidth="1"/>
    <col min="18" max="18" width="7.00390625" style="85" customWidth="1"/>
    <col min="19" max="19" width="6.50390625" style="85" customWidth="1"/>
    <col min="20" max="20" width="5.875" style="85" customWidth="1"/>
    <col min="21" max="21" width="6.50390625" style="85" customWidth="1"/>
    <col min="22" max="16384" width="9.00390625" style="64" customWidth="1"/>
  </cols>
  <sheetData>
    <row r="1" spans="1:22" ht="64.5" customHeight="1">
      <c r="A1" s="599" t="s">
        <v>153</v>
      </c>
      <c r="B1" s="599"/>
      <c r="C1" s="599"/>
      <c r="D1" s="599"/>
      <c r="E1" s="599"/>
      <c r="F1" s="611" t="s">
        <v>126</v>
      </c>
      <c r="G1" s="611"/>
      <c r="H1" s="611"/>
      <c r="I1" s="611"/>
      <c r="J1" s="611"/>
      <c r="K1" s="611"/>
      <c r="L1" s="611"/>
      <c r="M1" s="611"/>
      <c r="N1" s="611"/>
      <c r="O1" s="611"/>
      <c r="P1" s="611"/>
      <c r="Q1" s="609" t="s">
        <v>150</v>
      </c>
      <c r="R1" s="609"/>
      <c r="S1" s="609"/>
      <c r="T1" s="609"/>
      <c r="U1" s="609"/>
      <c r="V1" s="68"/>
    </row>
    <row r="2" spans="1:22" s="75" customFormat="1" ht="18" customHeight="1">
      <c r="A2" s="69"/>
      <c r="B2" s="70"/>
      <c r="C2" s="70"/>
      <c r="D2" s="70"/>
      <c r="E2" s="64"/>
      <c r="F2" s="64"/>
      <c r="G2" s="64"/>
      <c r="H2" s="64"/>
      <c r="I2" s="64"/>
      <c r="J2" s="71"/>
      <c r="K2" s="71"/>
      <c r="L2" s="72">
        <f>COUNTBLANK(E9:U22)</f>
        <v>238</v>
      </c>
      <c r="M2" s="73">
        <f>COUNTA(E11:U11)</f>
        <v>0</v>
      </c>
      <c r="N2" s="73">
        <f>L2+M2</f>
        <v>238</v>
      </c>
      <c r="O2" s="73"/>
      <c r="P2" s="74"/>
      <c r="Q2" s="74"/>
      <c r="R2" s="610" t="s">
        <v>120</v>
      </c>
      <c r="S2" s="610"/>
      <c r="T2" s="610"/>
      <c r="U2" s="610"/>
      <c r="V2" s="64"/>
    </row>
    <row r="3" spans="1:22" s="76" customFormat="1" ht="15.75" customHeight="1">
      <c r="A3" s="598" t="s">
        <v>21</v>
      </c>
      <c r="B3" s="598"/>
      <c r="C3" s="612" t="s">
        <v>132</v>
      </c>
      <c r="D3" s="594" t="s">
        <v>134</v>
      </c>
      <c r="E3" s="618" t="s">
        <v>75</v>
      </c>
      <c r="F3" s="619"/>
      <c r="G3" s="605" t="s">
        <v>36</v>
      </c>
      <c r="H3" s="605" t="s">
        <v>82</v>
      </c>
      <c r="I3" s="616" t="s">
        <v>37</v>
      </c>
      <c r="J3" s="617"/>
      <c r="K3" s="617"/>
      <c r="L3" s="617"/>
      <c r="M3" s="617"/>
      <c r="N3" s="617"/>
      <c r="O3" s="617"/>
      <c r="P3" s="617"/>
      <c r="Q3" s="617"/>
      <c r="R3" s="617"/>
      <c r="S3" s="617"/>
      <c r="T3" s="615" t="s">
        <v>103</v>
      </c>
      <c r="U3" s="594" t="s">
        <v>108</v>
      </c>
      <c r="V3" s="75"/>
    </row>
    <row r="4" spans="1:22" s="75" customFormat="1" ht="15.75" customHeight="1">
      <c r="A4" s="598"/>
      <c r="B4" s="598"/>
      <c r="C4" s="613"/>
      <c r="D4" s="594"/>
      <c r="E4" s="601" t="s">
        <v>137</v>
      </c>
      <c r="F4" s="601" t="s">
        <v>62</v>
      </c>
      <c r="G4" s="605"/>
      <c r="H4" s="605"/>
      <c r="I4" s="605" t="s">
        <v>37</v>
      </c>
      <c r="J4" s="594" t="s">
        <v>38</v>
      </c>
      <c r="K4" s="594"/>
      <c r="L4" s="594"/>
      <c r="M4" s="594"/>
      <c r="N4" s="594"/>
      <c r="O4" s="594"/>
      <c r="P4" s="594"/>
      <c r="Q4" s="606" t="s">
        <v>139</v>
      </c>
      <c r="R4" s="606" t="s">
        <v>148</v>
      </c>
      <c r="S4" s="606" t="s">
        <v>81</v>
      </c>
      <c r="T4" s="615"/>
      <c r="U4" s="594"/>
      <c r="V4" s="76"/>
    </row>
    <row r="5" spans="1:21" s="75" customFormat="1" ht="18" customHeight="1">
      <c r="A5" s="598"/>
      <c r="B5" s="598"/>
      <c r="C5" s="613"/>
      <c r="D5" s="594"/>
      <c r="E5" s="602"/>
      <c r="F5" s="602"/>
      <c r="G5" s="605"/>
      <c r="H5" s="605"/>
      <c r="I5" s="605"/>
      <c r="J5" s="605" t="s">
        <v>61</v>
      </c>
      <c r="K5" s="595" t="s">
        <v>4</v>
      </c>
      <c r="L5" s="597"/>
      <c r="M5" s="597"/>
      <c r="N5" s="597"/>
      <c r="O5" s="597"/>
      <c r="P5" s="596"/>
      <c r="Q5" s="607"/>
      <c r="R5" s="607"/>
      <c r="S5" s="607"/>
      <c r="T5" s="615"/>
      <c r="U5" s="594"/>
    </row>
    <row r="6" spans="1:21" s="75" customFormat="1" ht="18.75" customHeight="1">
      <c r="A6" s="598"/>
      <c r="B6" s="598"/>
      <c r="C6" s="613"/>
      <c r="D6" s="594"/>
      <c r="E6" s="602"/>
      <c r="F6" s="602"/>
      <c r="G6" s="605"/>
      <c r="H6" s="605"/>
      <c r="I6" s="605"/>
      <c r="J6" s="605"/>
      <c r="K6" s="606" t="s">
        <v>96</v>
      </c>
      <c r="L6" s="595" t="s">
        <v>4</v>
      </c>
      <c r="M6" s="596"/>
      <c r="N6" s="606" t="s">
        <v>42</v>
      </c>
      <c r="O6" s="606" t="s">
        <v>147</v>
      </c>
      <c r="P6" s="606" t="s">
        <v>46</v>
      </c>
      <c r="Q6" s="607"/>
      <c r="R6" s="607"/>
      <c r="S6" s="607"/>
      <c r="T6" s="615"/>
      <c r="U6" s="594"/>
    </row>
    <row r="7" spans="1:22" ht="36">
      <c r="A7" s="598"/>
      <c r="B7" s="598"/>
      <c r="C7" s="614"/>
      <c r="D7" s="594"/>
      <c r="E7" s="603"/>
      <c r="F7" s="603"/>
      <c r="G7" s="605"/>
      <c r="H7" s="605"/>
      <c r="I7" s="605"/>
      <c r="J7" s="605"/>
      <c r="K7" s="608"/>
      <c r="L7" s="65" t="s">
        <v>39</v>
      </c>
      <c r="M7" s="65" t="s">
        <v>97</v>
      </c>
      <c r="N7" s="608"/>
      <c r="O7" s="608"/>
      <c r="P7" s="608"/>
      <c r="Q7" s="608"/>
      <c r="R7" s="608"/>
      <c r="S7" s="608"/>
      <c r="T7" s="615"/>
      <c r="U7" s="594"/>
      <c r="V7" s="75"/>
    </row>
    <row r="8" spans="1:21" ht="15.75">
      <c r="A8" s="578" t="s">
        <v>3</v>
      </c>
      <c r="B8" s="578"/>
      <c r="C8" s="77" t="s">
        <v>13</v>
      </c>
      <c r="D8" s="77" t="s">
        <v>14</v>
      </c>
      <c r="E8" s="77" t="s">
        <v>19</v>
      </c>
      <c r="F8" s="77" t="s">
        <v>22</v>
      </c>
      <c r="G8" s="77" t="s">
        <v>23</v>
      </c>
      <c r="H8" s="77" t="s">
        <v>24</v>
      </c>
      <c r="I8" s="77" t="s">
        <v>25</v>
      </c>
      <c r="J8" s="77" t="s">
        <v>26</v>
      </c>
      <c r="K8" s="77" t="s">
        <v>27</v>
      </c>
      <c r="L8" s="77" t="s">
        <v>29</v>
      </c>
      <c r="M8" s="77" t="s">
        <v>30</v>
      </c>
      <c r="N8" s="77" t="s">
        <v>104</v>
      </c>
      <c r="O8" s="77" t="s">
        <v>101</v>
      </c>
      <c r="P8" s="77" t="s">
        <v>105</v>
      </c>
      <c r="Q8" s="77" t="s">
        <v>106</v>
      </c>
      <c r="R8" s="77" t="s">
        <v>107</v>
      </c>
      <c r="S8" s="77" t="s">
        <v>118</v>
      </c>
      <c r="T8" s="77" t="s">
        <v>131</v>
      </c>
      <c r="U8" s="77" t="s">
        <v>133</v>
      </c>
    </row>
    <row r="9" spans="1:21" ht="15.75">
      <c r="A9" s="578" t="s">
        <v>10</v>
      </c>
      <c r="B9" s="578"/>
      <c r="C9" s="78"/>
      <c r="D9" s="78"/>
      <c r="E9" s="78"/>
      <c r="F9" s="78"/>
      <c r="G9" s="78"/>
      <c r="H9" s="78"/>
      <c r="I9" s="78"/>
      <c r="J9" s="78"/>
      <c r="K9" s="78"/>
      <c r="L9" s="78"/>
      <c r="M9" s="78"/>
      <c r="N9" s="78"/>
      <c r="O9" s="78"/>
      <c r="P9" s="79"/>
      <c r="Q9" s="79"/>
      <c r="R9" s="79"/>
      <c r="S9" s="79"/>
      <c r="T9" s="78"/>
      <c r="U9" s="78"/>
    </row>
    <row r="10" spans="1:21" ht="15.75">
      <c r="A10" s="80" t="s">
        <v>0</v>
      </c>
      <c r="B10" s="81" t="s">
        <v>28</v>
      </c>
      <c r="C10" s="78"/>
      <c r="D10" s="78"/>
      <c r="E10" s="78"/>
      <c r="F10" s="78"/>
      <c r="G10" s="78"/>
      <c r="H10" s="78"/>
      <c r="I10" s="78"/>
      <c r="J10" s="78"/>
      <c r="K10" s="78"/>
      <c r="L10" s="78"/>
      <c r="M10" s="78"/>
      <c r="N10" s="78"/>
      <c r="O10" s="78"/>
      <c r="P10" s="79"/>
      <c r="Q10" s="79"/>
      <c r="R10" s="79"/>
      <c r="S10" s="79"/>
      <c r="T10" s="78"/>
      <c r="U10" s="78"/>
    </row>
    <row r="11" spans="1:21" ht="15.75">
      <c r="A11" s="82" t="s">
        <v>13</v>
      </c>
      <c r="B11" s="83" t="s">
        <v>6</v>
      </c>
      <c r="C11" s="78"/>
      <c r="D11" s="78"/>
      <c r="E11" s="78"/>
      <c r="F11" s="78"/>
      <c r="G11" s="78"/>
      <c r="H11" s="78"/>
      <c r="I11" s="78"/>
      <c r="J11" s="78"/>
      <c r="K11" s="78"/>
      <c r="L11" s="78"/>
      <c r="M11" s="78"/>
      <c r="N11" s="78"/>
      <c r="O11" s="78"/>
      <c r="P11" s="78"/>
      <c r="Q11" s="78"/>
      <c r="R11" s="78"/>
      <c r="S11" s="78"/>
      <c r="T11" s="78"/>
      <c r="U11" s="78"/>
    </row>
    <row r="12" spans="1:21" ht="15.75">
      <c r="A12" s="82" t="s">
        <v>14</v>
      </c>
      <c r="B12" s="83" t="s">
        <v>6</v>
      </c>
      <c r="C12" s="78"/>
      <c r="D12" s="78"/>
      <c r="E12" s="78"/>
      <c r="F12" s="78"/>
      <c r="G12" s="78"/>
      <c r="H12" s="78"/>
      <c r="I12" s="78"/>
      <c r="J12" s="78"/>
      <c r="K12" s="78"/>
      <c r="L12" s="78"/>
      <c r="M12" s="78"/>
      <c r="N12" s="78"/>
      <c r="O12" s="78"/>
      <c r="P12" s="79"/>
      <c r="Q12" s="79"/>
      <c r="R12" s="79"/>
      <c r="S12" s="79"/>
      <c r="T12" s="78"/>
      <c r="U12" s="78"/>
    </row>
    <row r="13" spans="1:21" ht="15.75">
      <c r="A13" s="82" t="s">
        <v>9</v>
      </c>
      <c r="B13" s="83" t="s">
        <v>11</v>
      </c>
      <c r="C13" s="78"/>
      <c r="D13" s="78"/>
      <c r="E13" s="78"/>
      <c r="F13" s="78"/>
      <c r="G13" s="78"/>
      <c r="H13" s="78"/>
      <c r="I13" s="78"/>
      <c r="J13" s="78"/>
      <c r="K13" s="78"/>
      <c r="L13" s="78"/>
      <c r="M13" s="78"/>
      <c r="N13" s="78"/>
      <c r="O13" s="78"/>
      <c r="P13" s="79"/>
      <c r="Q13" s="79"/>
      <c r="R13" s="79"/>
      <c r="S13" s="79"/>
      <c r="T13" s="78"/>
      <c r="U13" s="78"/>
    </row>
    <row r="14" spans="1:21" ht="15.75">
      <c r="A14" s="80" t="s">
        <v>1</v>
      </c>
      <c r="B14" s="81" t="s">
        <v>8</v>
      </c>
      <c r="C14" s="78"/>
      <c r="D14" s="78"/>
      <c r="E14" s="78"/>
      <c r="F14" s="78"/>
      <c r="G14" s="78"/>
      <c r="H14" s="78"/>
      <c r="I14" s="78"/>
      <c r="J14" s="78"/>
      <c r="K14" s="78"/>
      <c r="L14" s="78"/>
      <c r="M14" s="78"/>
      <c r="N14" s="78"/>
      <c r="O14" s="78"/>
      <c r="P14" s="79"/>
      <c r="Q14" s="79"/>
      <c r="R14" s="79"/>
      <c r="S14" s="79"/>
      <c r="T14" s="78"/>
      <c r="U14" s="78"/>
    </row>
    <row r="15" spans="1:21" ht="15.75">
      <c r="A15" s="80" t="s">
        <v>13</v>
      </c>
      <c r="B15" s="81" t="s">
        <v>5</v>
      </c>
      <c r="C15" s="78"/>
      <c r="D15" s="78"/>
      <c r="E15" s="78"/>
      <c r="F15" s="78"/>
      <c r="G15" s="78"/>
      <c r="H15" s="78"/>
      <c r="I15" s="78"/>
      <c r="J15" s="78"/>
      <c r="K15" s="78"/>
      <c r="L15" s="78"/>
      <c r="M15" s="78"/>
      <c r="N15" s="78"/>
      <c r="O15" s="78"/>
      <c r="P15" s="79"/>
      <c r="Q15" s="79"/>
      <c r="R15" s="79"/>
      <c r="S15" s="79"/>
      <c r="T15" s="78"/>
      <c r="U15" s="78"/>
    </row>
    <row r="16" spans="1:21" ht="15.75">
      <c r="A16" s="82" t="s">
        <v>15</v>
      </c>
      <c r="B16" s="83" t="s">
        <v>6</v>
      </c>
      <c r="C16" s="78"/>
      <c r="D16" s="78"/>
      <c r="E16" s="78"/>
      <c r="F16" s="78"/>
      <c r="G16" s="78"/>
      <c r="H16" s="78"/>
      <c r="I16" s="78"/>
      <c r="J16" s="78"/>
      <c r="K16" s="78"/>
      <c r="L16" s="78"/>
      <c r="M16" s="78"/>
      <c r="N16" s="78"/>
      <c r="O16" s="78"/>
      <c r="P16" s="79"/>
      <c r="Q16" s="79"/>
      <c r="R16" s="79"/>
      <c r="S16" s="79"/>
      <c r="T16" s="78"/>
      <c r="U16" s="78"/>
    </row>
    <row r="17" spans="1:21" ht="15.75">
      <c r="A17" s="82" t="s">
        <v>16</v>
      </c>
      <c r="B17" s="83" t="s">
        <v>7</v>
      </c>
      <c r="C17" s="78"/>
      <c r="D17" s="78"/>
      <c r="E17" s="78"/>
      <c r="F17" s="78"/>
      <c r="G17" s="78"/>
      <c r="H17" s="78"/>
      <c r="I17" s="78"/>
      <c r="J17" s="78"/>
      <c r="K17" s="78"/>
      <c r="L17" s="78"/>
      <c r="M17" s="78"/>
      <c r="N17" s="78"/>
      <c r="O17" s="78"/>
      <c r="P17" s="79"/>
      <c r="Q17" s="79"/>
      <c r="R17" s="79"/>
      <c r="S17" s="79"/>
      <c r="T17" s="78"/>
      <c r="U17" s="78"/>
    </row>
    <row r="18" spans="1:21" ht="15.75">
      <c r="A18" s="82" t="s">
        <v>9</v>
      </c>
      <c r="B18" s="83" t="s">
        <v>11</v>
      </c>
      <c r="C18" s="78"/>
      <c r="D18" s="78"/>
      <c r="E18" s="78"/>
      <c r="F18" s="78"/>
      <c r="G18" s="78"/>
      <c r="H18" s="78"/>
      <c r="I18" s="78"/>
      <c r="J18" s="78"/>
      <c r="K18" s="78"/>
      <c r="L18" s="78"/>
      <c r="M18" s="78"/>
      <c r="N18" s="78"/>
      <c r="O18" s="78"/>
      <c r="P18" s="79"/>
      <c r="Q18" s="79"/>
      <c r="R18" s="79"/>
      <c r="S18" s="79"/>
      <c r="T18" s="78"/>
      <c r="U18" s="78"/>
    </row>
    <row r="19" spans="1:21" ht="15.75">
      <c r="A19" s="80" t="s">
        <v>14</v>
      </c>
      <c r="B19" s="81" t="s">
        <v>59</v>
      </c>
      <c r="C19" s="78"/>
      <c r="D19" s="78"/>
      <c r="E19" s="78"/>
      <c r="F19" s="78"/>
      <c r="G19" s="78"/>
      <c r="H19" s="78"/>
      <c r="I19" s="78"/>
      <c r="J19" s="78"/>
      <c r="K19" s="78"/>
      <c r="L19" s="78"/>
      <c r="M19" s="78"/>
      <c r="N19" s="78"/>
      <c r="O19" s="78"/>
      <c r="P19" s="79"/>
      <c r="Q19" s="79"/>
      <c r="R19" s="79"/>
      <c r="S19" s="79"/>
      <c r="T19" s="78"/>
      <c r="U19" s="78"/>
    </row>
    <row r="20" spans="1:21" ht="15.75">
      <c r="A20" s="82" t="s">
        <v>17</v>
      </c>
      <c r="B20" s="83" t="s">
        <v>6</v>
      </c>
      <c r="C20" s="78"/>
      <c r="D20" s="78"/>
      <c r="E20" s="78"/>
      <c r="F20" s="78"/>
      <c r="G20" s="78"/>
      <c r="H20" s="78"/>
      <c r="I20" s="78"/>
      <c r="J20" s="78"/>
      <c r="K20" s="78"/>
      <c r="L20" s="78"/>
      <c r="M20" s="78"/>
      <c r="N20" s="78"/>
      <c r="O20" s="78"/>
      <c r="P20" s="79"/>
      <c r="Q20" s="79"/>
      <c r="R20" s="79"/>
      <c r="S20" s="79"/>
      <c r="T20" s="78"/>
      <c r="U20" s="78"/>
    </row>
    <row r="21" spans="1:21" ht="15.75">
      <c r="A21" s="82" t="s">
        <v>18</v>
      </c>
      <c r="B21" s="83" t="s">
        <v>7</v>
      </c>
      <c r="C21" s="78"/>
      <c r="D21" s="78"/>
      <c r="E21" s="78"/>
      <c r="F21" s="78"/>
      <c r="G21" s="78"/>
      <c r="H21" s="78"/>
      <c r="I21" s="78"/>
      <c r="J21" s="78"/>
      <c r="K21" s="78"/>
      <c r="L21" s="78"/>
      <c r="M21" s="78"/>
      <c r="N21" s="78"/>
      <c r="O21" s="78"/>
      <c r="P21" s="79"/>
      <c r="Q21" s="79"/>
      <c r="R21" s="79"/>
      <c r="S21" s="79"/>
      <c r="T21" s="78"/>
      <c r="U21" s="78"/>
    </row>
    <row r="22" spans="1:22" s="84" customFormat="1" ht="15.75">
      <c r="A22" s="82" t="s">
        <v>9</v>
      </c>
      <c r="B22" s="83" t="s">
        <v>11</v>
      </c>
      <c r="C22" s="78"/>
      <c r="D22" s="78"/>
      <c r="E22" s="78"/>
      <c r="F22" s="78"/>
      <c r="G22" s="78"/>
      <c r="H22" s="78"/>
      <c r="I22" s="78"/>
      <c r="J22" s="78"/>
      <c r="K22" s="78"/>
      <c r="L22" s="78"/>
      <c r="M22" s="78"/>
      <c r="N22" s="78"/>
      <c r="O22" s="78"/>
      <c r="P22" s="79"/>
      <c r="Q22" s="79"/>
      <c r="R22" s="79"/>
      <c r="S22" s="79"/>
      <c r="T22" s="78"/>
      <c r="U22" s="78"/>
      <c r="V22" s="64"/>
    </row>
    <row r="23" spans="1:22" ht="51.75" customHeight="1">
      <c r="A23" s="600" t="s">
        <v>119</v>
      </c>
      <c r="B23" s="600"/>
      <c r="C23" s="600"/>
      <c r="D23" s="600"/>
      <c r="E23" s="600"/>
      <c r="F23" s="600"/>
      <c r="G23" s="600"/>
      <c r="H23" s="600"/>
      <c r="I23" s="84"/>
      <c r="J23" s="84"/>
      <c r="K23" s="84"/>
      <c r="L23" s="84"/>
      <c r="M23" s="84"/>
      <c r="N23" s="604" t="s">
        <v>127</v>
      </c>
      <c r="O23" s="604"/>
      <c r="P23" s="604"/>
      <c r="Q23" s="604"/>
      <c r="R23" s="604"/>
      <c r="S23" s="604"/>
      <c r="T23" s="604"/>
      <c r="U23" s="604"/>
      <c r="V23" s="84"/>
    </row>
  </sheetData>
  <sheetProtection/>
  <mergeCells count="31">
    <mergeCell ref="K6:K7"/>
    <mergeCell ref="S4:S7"/>
    <mergeCell ref="E4:E7"/>
    <mergeCell ref="O6:O7"/>
    <mergeCell ref="C3:C7"/>
    <mergeCell ref="H3:H7"/>
    <mergeCell ref="T3:T7"/>
    <mergeCell ref="I3:S3"/>
    <mergeCell ref="E3:F3"/>
    <mergeCell ref="N6:N7"/>
    <mergeCell ref="I4:I7"/>
    <mergeCell ref="A23:H23"/>
    <mergeCell ref="A9:B9"/>
    <mergeCell ref="F4:F7"/>
    <mergeCell ref="N23:U23"/>
    <mergeCell ref="J5:J7"/>
    <mergeCell ref="D3:D7"/>
    <mergeCell ref="R4:R7"/>
    <mergeCell ref="J4:P4"/>
    <mergeCell ref="P6:P7"/>
    <mergeCell ref="Q4:Q7"/>
    <mergeCell ref="U3:U7"/>
    <mergeCell ref="L6:M6"/>
    <mergeCell ref="A8:B8"/>
    <mergeCell ref="K5:P5"/>
    <mergeCell ref="A3:B7"/>
    <mergeCell ref="A1:E1"/>
    <mergeCell ref="Q1:U1"/>
    <mergeCell ref="R2:U2"/>
    <mergeCell ref="F1:P1"/>
    <mergeCell ref="G3:G7"/>
  </mergeCells>
  <printOptions/>
  <pageMargins left="0.2362204724409449" right="0.1968503937007874" top="0.1968503937007874" bottom="0" header="0.1968503937007874" footer="0.1968503937007874"/>
  <pageSetup horizontalDpi="600" verticalDpi="600" orientation="landscape" paperSize="9" scale="96" r:id="rId2"/>
  <drawing r:id="rId1"/>
</worksheet>
</file>

<file path=xl/worksheets/sheet11.xml><?xml version="1.0" encoding="utf-8"?>
<worksheet xmlns="http://schemas.openxmlformats.org/spreadsheetml/2006/main" xmlns:r="http://schemas.openxmlformats.org/officeDocument/2006/relationships">
  <sheetPr>
    <tabColor rgb="FFFF0000"/>
  </sheetPr>
  <dimension ref="A1:AA79"/>
  <sheetViews>
    <sheetView tabSelected="1" view="pageBreakPreview" zoomScaleSheetLayoutView="100" zoomScalePageLayoutView="0" workbookViewId="0" topLeftCell="A65">
      <selection activeCell="D74" sqref="D74"/>
    </sheetView>
  </sheetViews>
  <sheetFormatPr defaultColWidth="9.00390625" defaultRowHeight="15.75"/>
  <cols>
    <col min="1" max="1" width="3.50390625" style="4" customWidth="1"/>
    <col min="2" max="2" width="22.25390625" style="4" customWidth="1"/>
    <col min="3" max="3" width="10.125" style="4" customWidth="1"/>
    <col min="4" max="4" width="9.875" style="4" customWidth="1"/>
    <col min="5" max="5" width="9.375" style="4" customWidth="1"/>
    <col min="6" max="7" width="7.375" style="4" customWidth="1"/>
    <col min="8" max="8" width="9.625" style="4" customWidth="1"/>
    <col min="9" max="10" width="9.50390625" style="4" customWidth="1"/>
    <col min="11" max="11" width="9.75390625" style="4" customWidth="1"/>
    <col min="12" max="12" width="8.50390625" style="4" customWidth="1"/>
    <col min="13" max="13" width="8.125" style="8" customWidth="1"/>
    <col min="14" max="14" width="9.00390625" style="8" customWidth="1"/>
    <col min="15" max="15" width="7.25390625" style="8" customWidth="1"/>
    <col min="16" max="16" width="7.125" style="8" customWidth="1"/>
    <col min="17" max="17" width="8.625" style="8" customWidth="1"/>
    <col min="18" max="18" width="8.00390625" style="8" customWidth="1"/>
    <col min="19" max="19" width="7.125" style="8" customWidth="1"/>
    <col min="20" max="20" width="9.00390625" style="8" customWidth="1"/>
    <col min="21" max="21" width="6.625" style="8" customWidth="1"/>
    <col min="22" max="22" width="9.875" style="4" hidden="1" customWidth="1"/>
    <col min="23" max="23" width="10.125" style="4" hidden="1" customWidth="1"/>
    <col min="24" max="24" width="0" style="4" hidden="1" customWidth="1"/>
    <col min="25" max="25" width="10.375" style="4" hidden="1" customWidth="1"/>
    <col min="26" max="26" width="12.375" style="4" hidden="1" customWidth="1"/>
    <col min="27" max="27" width="11.25390625" style="4" hidden="1" customWidth="1"/>
    <col min="28" max="16384" width="9.00390625" style="4" customWidth="1"/>
  </cols>
  <sheetData>
    <row r="1" spans="1:21" ht="47.25" customHeight="1">
      <c r="A1" s="492" t="s">
        <v>339</v>
      </c>
      <c r="B1" s="492"/>
      <c r="C1" s="492"/>
      <c r="D1" s="492"/>
      <c r="E1" s="592" t="s">
        <v>435</v>
      </c>
      <c r="F1" s="592"/>
      <c r="G1" s="592"/>
      <c r="H1" s="592"/>
      <c r="I1" s="592"/>
      <c r="J1" s="592"/>
      <c r="K1" s="592"/>
      <c r="L1" s="592"/>
      <c r="M1" s="592"/>
      <c r="N1" s="592"/>
      <c r="O1" s="592"/>
      <c r="P1" s="588" t="str">
        <f>TT!C2</f>
        <v>Đơn vị  báo cáo: CỤC THADS TỈNH KON TUM
Đơn vị nhận báo cáo: TỔNG CỤC THI HÀNH ÁN DÂN SỰ</v>
      </c>
      <c r="Q1" s="588"/>
      <c r="R1" s="588"/>
      <c r="S1" s="588"/>
      <c r="T1" s="588"/>
      <c r="U1" s="588"/>
    </row>
    <row r="2" spans="1:21" ht="19.5" customHeight="1">
      <c r="A2" s="492"/>
      <c r="B2" s="492"/>
      <c r="C2" s="492"/>
      <c r="D2" s="492"/>
      <c r="E2" s="592" t="str">
        <f>TT!C8</f>
        <v>04 tháng / năm 2020</v>
      </c>
      <c r="F2" s="592"/>
      <c r="G2" s="592"/>
      <c r="H2" s="592"/>
      <c r="I2" s="592"/>
      <c r="J2" s="592"/>
      <c r="K2" s="592"/>
      <c r="L2" s="592"/>
      <c r="M2" s="592"/>
      <c r="N2" s="592"/>
      <c r="O2" s="592"/>
      <c r="P2" s="588"/>
      <c r="Q2" s="588"/>
      <c r="R2" s="588"/>
      <c r="S2" s="588"/>
      <c r="T2" s="588"/>
      <c r="U2" s="588"/>
    </row>
    <row r="3" spans="1:21" ht="15.75">
      <c r="A3" s="25"/>
      <c r="B3" s="27"/>
      <c r="C3" s="27"/>
      <c r="D3" s="6"/>
      <c r="E3" s="6"/>
      <c r="F3" s="6"/>
      <c r="G3" s="6"/>
      <c r="H3" s="37"/>
      <c r="I3" s="38">
        <f>COUNTBLANK(D11:U69)</f>
        <v>1</v>
      </c>
      <c r="J3" s="39">
        <f>COUNTA(D11:U69)</f>
        <v>1062</v>
      </c>
      <c r="K3" s="39">
        <f>I3+J3</f>
        <v>1063</v>
      </c>
      <c r="L3" s="39"/>
      <c r="M3" s="40"/>
      <c r="N3" s="26"/>
      <c r="O3" s="26"/>
      <c r="P3" s="493" t="s">
        <v>161</v>
      </c>
      <c r="Q3" s="493"/>
      <c r="R3" s="493"/>
      <c r="S3" s="493"/>
      <c r="T3" s="493"/>
      <c r="U3" s="493"/>
    </row>
    <row r="4" spans="1:21" ht="15.75">
      <c r="A4" s="585" t="s">
        <v>136</v>
      </c>
      <c r="B4" s="585" t="s">
        <v>157</v>
      </c>
      <c r="C4" s="482" t="s">
        <v>134</v>
      </c>
      <c r="D4" s="482" t="s">
        <v>4</v>
      </c>
      <c r="E4" s="482"/>
      <c r="F4" s="576" t="s">
        <v>36</v>
      </c>
      <c r="G4" s="581" t="s">
        <v>158</v>
      </c>
      <c r="H4" s="576" t="s">
        <v>37</v>
      </c>
      <c r="I4" s="499" t="s">
        <v>4</v>
      </c>
      <c r="J4" s="500"/>
      <c r="K4" s="500"/>
      <c r="L4" s="500"/>
      <c r="M4" s="500"/>
      <c r="N4" s="500"/>
      <c r="O4" s="500"/>
      <c r="P4" s="500"/>
      <c r="Q4" s="500"/>
      <c r="R4" s="500"/>
      <c r="S4" s="500"/>
      <c r="T4" s="589" t="s">
        <v>103</v>
      </c>
      <c r="U4" s="497" t="s">
        <v>160</v>
      </c>
    </row>
    <row r="5" spans="1:21" ht="15.75">
      <c r="A5" s="586"/>
      <c r="B5" s="586"/>
      <c r="C5" s="482"/>
      <c r="D5" s="482" t="s">
        <v>436</v>
      </c>
      <c r="E5" s="482" t="s">
        <v>62</v>
      </c>
      <c r="F5" s="576"/>
      <c r="G5" s="581"/>
      <c r="H5" s="576"/>
      <c r="I5" s="576" t="s">
        <v>61</v>
      </c>
      <c r="J5" s="482" t="s">
        <v>4</v>
      </c>
      <c r="K5" s="482"/>
      <c r="L5" s="482"/>
      <c r="M5" s="482"/>
      <c r="N5" s="482"/>
      <c r="O5" s="482"/>
      <c r="P5" s="482"/>
      <c r="Q5" s="581" t="s">
        <v>415</v>
      </c>
      <c r="R5" s="576" t="s">
        <v>437</v>
      </c>
      <c r="S5" s="575" t="s">
        <v>81</v>
      </c>
      <c r="T5" s="590"/>
      <c r="U5" s="498"/>
    </row>
    <row r="6" spans="1:21" ht="15.75">
      <c r="A6" s="586"/>
      <c r="B6" s="586"/>
      <c r="C6" s="482"/>
      <c r="D6" s="482"/>
      <c r="E6" s="482"/>
      <c r="F6" s="576"/>
      <c r="G6" s="581"/>
      <c r="H6" s="576"/>
      <c r="I6" s="576"/>
      <c r="J6" s="576" t="s">
        <v>96</v>
      </c>
      <c r="K6" s="482" t="s">
        <v>4</v>
      </c>
      <c r="L6" s="482"/>
      <c r="M6" s="482"/>
      <c r="N6" s="576" t="s">
        <v>42</v>
      </c>
      <c r="O6" s="582" t="s">
        <v>147</v>
      </c>
      <c r="P6" s="576" t="s">
        <v>46</v>
      </c>
      <c r="Q6" s="581"/>
      <c r="R6" s="576"/>
      <c r="S6" s="575"/>
      <c r="T6" s="590"/>
      <c r="U6" s="498"/>
    </row>
    <row r="7" spans="1:21" ht="15.75">
      <c r="A7" s="586"/>
      <c r="B7" s="586"/>
      <c r="C7" s="482"/>
      <c r="D7" s="482"/>
      <c r="E7" s="482"/>
      <c r="F7" s="576"/>
      <c r="G7" s="581"/>
      <c r="H7" s="576"/>
      <c r="I7" s="576"/>
      <c r="J7" s="576"/>
      <c r="K7" s="482"/>
      <c r="L7" s="482"/>
      <c r="M7" s="482"/>
      <c r="N7" s="576"/>
      <c r="O7" s="582"/>
      <c r="P7" s="576"/>
      <c r="Q7" s="581"/>
      <c r="R7" s="576"/>
      <c r="S7" s="575"/>
      <c r="T7" s="590"/>
      <c r="U7" s="498"/>
    </row>
    <row r="8" spans="1:21" ht="48">
      <c r="A8" s="587"/>
      <c r="B8" s="587"/>
      <c r="C8" s="482"/>
      <c r="D8" s="482"/>
      <c r="E8" s="482"/>
      <c r="F8" s="576"/>
      <c r="G8" s="581"/>
      <c r="H8" s="576"/>
      <c r="I8" s="576"/>
      <c r="J8" s="576"/>
      <c r="K8" s="60" t="s">
        <v>39</v>
      </c>
      <c r="L8" s="60" t="s">
        <v>138</v>
      </c>
      <c r="M8" s="60" t="s">
        <v>156</v>
      </c>
      <c r="N8" s="576"/>
      <c r="O8" s="582"/>
      <c r="P8" s="576"/>
      <c r="Q8" s="581"/>
      <c r="R8" s="576"/>
      <c r="S8" s="575"/>
      <c r="T8" s="591"/>
      <c r="U8" s="498"/>
    </row>
    <row r="9" spans="1:21" ht="12" customHeight="1">
      <c r="A9" s="583" t="s">
        <v>3</v>
      </c>
      <c r="B9" s="584"/>
      <c r="C9" s="219" t="s">
        <v>13</v>
      </c>
      <c r="D9" s="373">
        <v>2</v>
      </c>
      <c r="E9" s="373">
        <v>3</v>
      </c>
      <c r="F9" s="373">
        <v>4</v>
      </c>
      <c r="G9" s="373">
        <v>5</v>
      </c>
      <c r="H9" s="373">
        <v>6</v>
      </c>
      <c r="I9" s="373">
        <v>7</v>
      </c>
      <c r="J9" s="373">
        <v>8</v>
      </c>
      <c r="K9" s="373">
        <v>9</v>
      </c>
      <c r="L9" s="373">
        <v>10</v>
      </c>
      <c r="M9" s="373">
        <v>11</v>
      </c>
      <c r="N9" s="373">
        <v>12</v>
      </c>
      <c r="O9" s="373">
        <v>13</v>
      </c>
      <c r="P9" s="373">
        <v>14</v>
      </c>
      <c r="Q9" s="373">
        <v>15</v>
      </c>
      <c r="R9" s="373">
        <v>16</v>
      </c>
      <c r="S9" s="373">
        <v>17</v>
      </c>
      <c r="T9" s="373">
        <v>18</v>
      </c>
      <c r="U9" s="373">
        <v>19</v>
      </c>
    </row>
    <row r="10" spans="1:27" ht="19.5" customHeight="1">
      <c r="A10" s="621" t="s">
        <v>12</v>
      </c>
      <c r="B10" s="622"/>
      <c r="C10" s="424">
        <f>C11+C22</f>
        <v>827085603.6020002</v>
      </c>
      <c r="D10" s="424">
        <f>D11+D22</f>
        <v>638285043.957</v>
      </c>
      <c r="E10" s="424">
        <f>E11+E22</f>
        <v>188800559.645</v>
      </c>
      <c r="F10" s="424">
        <f>F11+F22</f>
        <v>3437384.1619999995</v>
      </c>
      <c r="G10" s="424">
        <f>G11+G22</f>
        <v>0</v>
      </c>
      <c r="H10" s="424">
        <f>I10+Q10+R10+S10</f>
        <v>823648221.0900002</v>
      </c>
      <c r="I10" s="424">
        <f>I11+I22</f>
        <v>279331206.911</v>
      </c>
      <c r="J10" s="424">
        <f>J11+J22</f>
        <v>51482633.641</v>
      </c>
      <c r="K10" s="424">
        <f>K11+K22</f>
        <v>42667043.10699999</v>
      </c>
      <c r="L10" s="424">
        <f aca="true" t="shared" si="0" ref="L10:S10">L11+L22</f>
        <v>8802982</v>
      </c>
      <c r="M10" s="424">
        <f t="shared" si="0"/>
        <v>12608.534</v>
      </c>
      <c r="N10" s="424">
        <f t="shared" si="0"/>
        <v>227698917.71000004</v>
      </c>
      <c r="O10" s="424">
        <f t="shared" si="0"/>
        <v>149655.56</v>
      </c>
      <c r="P10" s="424">
        <f t="shared" si="0"/>
        <v>0</v>
      </c>
      <c r="Q10" s="424">
        <f t="shared" si="0"/>
        <v>520083532.92900014</v>
      </c>
      <c r="R10" s="424">
        <f t="shared" si="0"/>
        <v>24233481.25</v>
      </c>
      <c r="S10" s="424">
        <f t="shared" si="0"/>
        <v>0</v>
      </c>
      <c r="T10" s="424">
        <f>T11+T22</f>
        <v>772165587.4490001</v>
      </c>
      <c r="U10" s="425">
        <f aca="true" t="shared" si="1" ref="U10:U69">IF(I10&lt;&gt;0,J10/I10,"")</f>
        <v>0.184306774063391</v>
      </c>
      <c r="V10" s="410">
        <f>C10-F10</f>
        <v>823648219.4400003</v>
      </c>
      <c r="W10" s="410">
        <f>I10+Q10+R10+S10</f>
        <v>823648221.0900002</v>
      </c>
      <c r="X10" s="410">
        <f>V10-W10</f>
        <v>-1.6499998569488525</v>
      </c>
      <c r="Y10" s="410">
        <f>SUM(Y11:Y69)</f>
        <v>114439061.84</v>
      </c>
      <c r="Z10" s="434">
        <f>Y10+Q10</f>
        <v>634522594.7690002</v>
      </c>
      <c r="AA10" s="409">
        <f>T10+Y10</f>
        <v>886604649.2890002</v>
      </c>
    </row>
    <row r="11" spans="1:27" ht="19.5" customHeight="1">
      <c r="A11" s="385" t="s">
        <v>0</v>
      </c>
      <c r="B11" s="386" t="s">
        <v>354</v>
      </c>
      <c r="C11" s="380">
        <f>SUM(C12:C21)</f>
        <v>149330349.291</v>
      </c>
      <c r="D11" s="380">
        <f aca="true" t="shared" si="2" ref="D11:S11">SUM(D12:D21)</f>
        <v>103682912.708</v>
      </c>
      <c r="E11" s="380">
        <f t="shared" si="2"/>
        <v>45647436.58300001</v>
      </c>
      <c r="F11" s="380">
        <f t="shared" si="2"/>
        <v>1453015.1619999998</v>
      </c>
      <c r="G11" s="380">
        <f t="shared" si="2"/>
        <v>0</v>
      </c>
      <c r="H11" s="380">
        <f t="shared" si="2"/>
        <v>147877334.23900002</v>
      </c>
      <c r="I11" s="380">
        <f t="shared" si="2"/>
        <v>93166493.79</v>
      </c>
      <c r="J11" s="380">
        <f t="shared" si="2"/>
        <v>12733584.431</v>
      </c>
      <c r="K11" s="380">
        <f t="shared" si="2"/>
        <v>12720975.897</v>
      </c>
      <c r="L11" s="380">
        <f t="shared" si="2"/>
        <v>0</v>
      </c>
      <c r="M11" s="380">
        <f t="shared" si="2"/>
        <v>12608.534</v>
      </c>
      <c r="N11" s="380">
        <f t="shared" si="2"/>
        <v>80432909.35900001</v>
      </c>
      <c r="O11" s="380">
        <f t="shared" si="2"/>
        <v>0</v>
      </c>
      <c r="P11" s="380">
        <f t="shared" si="2"/>
        <v>0</v>
      </c>
      <c r="Q11" s="380">
        <f t="shared" si="2"/>
        <v>53640809.199</v>
      </c>
      <c r="R11" s="380">
        <f t="shared" si="2"/>
        <v>1070031.25</v>
      </c>
      <c r="S11" s="380">
        <f t="shared" si="2"/>
        <v>0</v>
      </c>
      <c r="T11" s="380">
        <f aca="true" t="shared" si="3" ref="T11:T69">SUM(N11:S11)</f>
        <v>135143749.80800003</v>
      </c>
      <c r="U11" s="381">
        <f t="shared" si="1"/>
        <v>0.13667557845100267</v>
      </c>
      <c r="V11" s="410">
        <f>C11-F11</f>
        <v>147877334.129</v>
      </c>
      <c r="W11" s="410">
        <f>I11+Q11+R11+S11</f>
        <v>147877334.23900002</v>
      </c>
      <c r="X11" s="410">
        <f>V11-W11</f>
        <v>-0.11000001430511475</v>
      </c>
      <c r="Y11" s="428">
        <f>'[1]05'!$Y$10+'[1]05'!$AB$10</f>
        <v>55205374.84</v>
      </c>
      <c r="Z11" s="428">
        <f>Q11+Y11</f>
        <v>108846184.039</v>
      </c>
      <c r="AA11" s="429">
        <f>T11+Y11</f>
        <v>190349124.64800003</v>
      </c>
    </row>
    <row r="12" spans="1:27" ht="19.5" customHeight="1">
      <c r="A12" s="387">
        <v>1</v>
      </c>
      <c r="B12" s="388" t="s">
        <v>355</v>
      </c>
      <c r="C12" s="382">
        <f aca="true" t="shared" si="4" ref="C12:C69">D12+E12</f>
        <v>35900</v>
      </c>
      <c r="D12" s="249">
        <v>0</v>
      </c>
      <c r="E12" s="249">
        <v>35900</v>
      </c>
      <c r="F12" s="249">
        <v>2900</v>
      </c>
      <c r="G12" s="249">
        <v>0</v>
      </c>
      <c r="H12" s="382">
        <f aca="true" t="shared" si="5" ref="H12:H21">I12+Q12+R12+S12</f>
        <v>33000</v>
      </c>
      <c r="I12" s="382">
        <f aca="true" t="shared" si="6" ref="I12:I69">SUM(J12,N12:P12)</f>
        <v>33000</v>
      </c>
      <c r="J12" s="382">
        <f aca="true" t="shared" si="7" ref="J12:J69">SUM(K12:M12)</f>
        <v>31300</v>
      </c>
      <c r="K12" s="250">
        <v>31300</v>
      </c>
      <c r="L12" s="250">
        <v>0</v>
      </c>
      <c r="M12" s="250">
        <v>0</v>
      </c>
      <c r="N12" s="250">
        <v>1700</v>
      </c>
      <c r="O12" s="250">
        <v>0</v>
      </c>
      <c r="P12" s="250">
        <v>0</v>
      </c>
      <c r="Q12" s="250">
        <v>0</v>
      </c>
      <c r="R12" s="250">
        <v>0</v>
      </c>
      <c r="S12" s="250">
        <v>0</v>
      </c>
      <c r="T12" s="382">
        <f t="shared" si="3"/>
        <v>1700</v>
      </c>
      <c r="U12" s="264">
        <f t="shared" si="1"/>
        <v>0.9484848484848485</v>
      </c>
      <c r="V12" s="409">
        <f>C12-F12</f>
        <v>33000</v>
      </c>
      <c r="W12" s="409">
        <f>I12+Q12+R12+S12</f>
        <v>33000</v>
      </c>
      <c r="X12" s="409">
        <f>V12-W12</f>
        <v>0</v>
      </c>
      <c r="Y12" s="422"/>
      <c r="Z12" s="422"/>
      <c r="AA12" s="422"/>
    </row>
    <row r="13" spans="1:27" ht="19.5" customHeight="1">
      <c r="A13" s="387">
        <v>2</v>
      </c>
      <c r="B13" s="388" t="s">
        <v>356</v>
      </c>
      <c r="C13" s="382">
        <f t="shared" si="4"/>
        <v>97733.334</v>
      </c>
      <c r="D13" s="249">
        <v>0</v>
      </c>
      <c r="E13" s="249">
        <v>97733.334</v>
      </c>
      <c r="F13" s="249">
        <v>77533.334</v>
      </c>
      <c r="G13" s="249">
        <v>0</v>
      </c>
      <c r="H13" s="382">
        <f t="shared" si="5"/>
        <v>20200</v>
      </c>
      <c r="I13" s="382">
        <f t="shared" si="6"/>
        <v>20200</v>
      </c>
      <c r="J13" s="382">
        <f t="shared" si="7"/>
        <v>20200</v>
      </c>
      <c r="K13" s="250">
        <v>20200</v>
      </c>
      <c r="L13" s="250">
        <v>0</v>
      </c>
      <c r="M13" s="250">
        <v>0</v>
      </c>
      <c r="N13" s="250">
        <v>0</v>
      </c>
      <c r="O13" s="250">
        <v>0</v>
      </c>
      <c r="P13" s="250">
        <v>0</v>
      </c>
      <c r="Q13" s="250">
        <v>0</v>
      </c>
      <c r="R13" s="250">
        <v>0</v>
      </c>
      <c r="S13" s="250">
        <v>0</v>
      </c>
      <c r="T13" s="382">
        <f t="shared" si="3"/>
        <v>0</v>
      </c>
      <c r="U13" s="264">
        <f t="shared" si="1"/>
        <v>1</v>
      </c>
      <c r="V13" s="409">
        <f aca="true" t="shared" si="8" ref="V13:V69">C13-F13</f>
        <v>20200</v>
      </c>
      <c r="W13" s="409">
        <f aca="true" t="shared" si="9" ref="W13:W69">I13+Q13+R13+S13</f>
        <v>20200</v>
      </c>
      <c r="X13" s="409">
        <f aca="true" t="shared" si="10" ref="X13:X69">V13-W13</f>
        <v>0</v>
      </c>
      <c r="Y13" s="422"/>
      <c r="Z13" s="422"/>
      <c r="AA13" s="422"/>
    </row>
    <row r="14" spans="1:27" ht="19.5" customHeight="1">
      <c r="A14" s="387">
        <v>3</v>
      </c>
      <c r="B14" s="388" t="s">
        <v>357</v>
      </c>
      <c r="C14" s="382">
        <f t="shared" si="4"/>
        <v>362280.85</v>
      </c>
      <c r="D14" s="249">
        <v>306680.85</v>
      </c>
      <c r="E14" s="249">
        <v>55600</v>
      </c>
      <c r="F14" s="249">
        <v>46300</v>
      </c>
      <c r="G14" s="249">
        <v>0</v>
      </c>
      <c r="H14" s="382">
        <f t="shared" si="5"/>
        <v>315980</v>
      </c>
      <c r="I14" s="382">
        <f t="shared" si="6"/>
        <v>315980</v>
      </c>
      <c r="J14" s="382">
        <f t="shared" si="7"/>
        <v>9300</v>
      </c>
      <c r="K14" s="250">
        <v>9300</v>
      </c>
      <c r="L14" s="250">
        <v>0</v>
      </c>
      <c r="M14" s="250">
        <v>0</v>
      </c>
      <c r="N14" s="250">
        <v>306680</v>
      </c>
      <c r="O14" s="250">
        <v>0</v>
      </c>
      <c r="P14" s="250">
        <v>0</v>
      </c>
      <c r="Q14" s="250">
        <v>0</v>
      </c>
      <c r="R14" s="250">
        <v>0</v>
      </c>
      <c r="S14" s="250">
        <v>0</v>
      </c>
      <c r="T14" s="382">
        <f t="shared" si="3"/>
        <v>306680</v>
      </c>
      <c r="U14" s="264">
        <f t="shared" si="1"/>
        <v>0.029432242546996647</v>
      </c>
      <c r="V14" s="409">
        <f t="shared" si="8"/>
        <v>315980.85</v>
      </c>
      <c r="W14" s="409">
        <f t="shared" si="9"/>
        <v>315980</v>
      </c>
      <c r="X14" s="409">
        <f t="shared" si="10"/>
        <v>0.8499999999767169</v>
      </c>
      <c r="Y14" s="422"/>
      <c r="Z14" s="422"/>
      <c r="AA14" s="422"/>
    </row>
    <row r="15" spans="1:27" ht="19.5" customHeight="1">
      <c r="A15" s="387">
        <v>4</v>
      </c>
      <c r="B15" s="388" t="s">
        <v>358</v>
      </c>
      <c r="C15" s="382">
        <f t="shared" si="4"/>
        <v>1022510.312</v>
      </c>
      <c r="D15" s="249">
        <v>1019010.312</v>
      </c>
      <c r="E15" s="249">
        <v>3500</v>
      </c>
      <c r="F15" s="249">
        <v>3200</v>
      </c>
      <c r="G15" s="249">
        <v>0</v>
      </c>
      <c r="H15" s="382">
        <f t="shared" si="5"/>
        <v>1019310.212</v>
      </c>
      <c r="I15" s="382">
        <f t="shared" si="6"/>
        <v>897268.625</v>
      </c>
      <c r="J15" s="382">
        <f t="shared" si="7"/>
        <v>300</v>
      </c>
      <c r="K15" s="250">
        <v>300</v>
      </c>
      <c r="L15" s="250">
        <v>0</v>
      </c>
      <c r="M15" s="250">
        <v>0</v>
      </c>
      <c r="N15" s="250">
        <v>896968.625</v>
      </c>
      <c r="O15" s="250">
        <v>0</v>
      </c>
      <c r="P15" s="250">
        <v>0</v>
      </c>
      <c r="Q15" s="250">
        <v>122041.587</v>
      </c>
      <c r="R15" s="250">
        <v>0</v>
      </c>
      <c r="S15" s="250">
        <v>0</v>
      </c>
      <c r="T15" s="382">
        <f t="shared" si="3"/>
        <v>1019010.212</v>
      </c>
      <c r="U15" s="264">
        <f t="shared" si="1"/>
        <v>0.0003343480331767981</v>
      </c>
      <c r="V15" s="409">
        <f t="shared" si="8"/>
        <v>1019310.312</v>
      </c>
      <c r="W15" s="409">
        <f t="shared" si="9"/>
        <v>1019310.212</v>
      </c>
      <c r="X15" s="409">
        <f t="shared" si="10"/>
        <v>0.09999999997671694</v>
      </c>
      <c r="Y15" s="422"/>
      <c r="Z15" s="422"/>
      <c r="AA15" s="422"/>
    </row>
    <row r="16" spans="1:27" ht="19.5" customHeight="1">
      <c r="A16" s="387">
        <v>5</v>
      </c>
      <c r="B16" s="388" t="s">
        <v>359</v>
      </c>
      <c r="C16" s="382">
        <f t="shared" si="4"/>
        <v>88781424.761</v>
      </c>
      <c r="D16" s="249">
        <v>65731427.524000004</v>
      </c>
      <c r="E16" s="249">
        <v>23049997.237000003</v>
      </c>
      <c r="F16" s="249">
        <v>0</v>
      </c>
      <c r="G16" s="249">
        <v>0</v>
      </c>
      <c r="H16" s="382">
        <f t="shared" si="5"/>
        <v>88781424.761</v>
      </c>
      <c r="I16" s="382">
        <f t="shared" si="6"/>
        <v>44296782.80900001</v>
      </c>
      <c r="J16" s="382">
        <f t="shared" si="7"/>
        <v>5016814.534</v>
      </c>
      <c r="K16" s="250">
        <v>5004206</v>
      </c>
      <c r="L16" s="250">
        <v>0</v>
      </c>
      <c r="M16" s="250">
        <v>12608.534</v>
      </c>
      <c r="N16" s="250">
        <v>39279968.275000006</v>
      </c>
      <c r="O16" s="250">
        <v>0</v>
      </c>
      <c r="P16" s="250">
        <v>0</v>
      </c>
      <c r="Q16" s="250">
        <v>44484641.952</v>
      </c>
      <c r="R16" s="250">
        <v>0</v>
      </c>
      <c r="S16" s="250">
        <v>0</v>
      </c>
      <c r="T16" s="382">
        <f t="shared" si="3"/>
        <v>83764610.227</v>
      </c>
      <c r="U16" s="264">
        <f t="shared" si="1"/>
        <v>0.11325460261147244</v>
      </c>
      <c r="V16" s="409">
        <f t="shared" si="8"/>
        <v>88781424.761</v>
      </c>
      <c r="W16" s="409">
        <f t="shared" si="9"/>
        <v>88781424.761</v>
      </c>
      <c r="X16" s="409">
        <f t="shared" si="10"/>
        <v>0</v>
      </c>
      <c r="Y16" s="422"/>
      <c r="Z16" s="422"/>
      <c r="AA16" s="422"/>
    </row>
    <row r="17" spans="1:27" ht="19.5" customHeight="1">
      <c r="A17" s="387">
        <v>6</v>
      </c>
      <c r="B17" s="388" t="s">
        <v>360</v>
      </c>
      <c r="C17" s="382">
        <f t="shared" si="4"/>
        <v>18355285.290999997</v>
      </c>
      <c r="D17" s="249">
        <v>9414221.142999997</v>
      </c>
      <c r="E17" s="249">
        <v>8941064.148</v>
      </c>
      <c r="F17" s="249">
        <v>1214065.1609999998</v>
      </c>
      <c r="G17" s="249">
        <v>0</v>
      </c>
      <c r="H17" s="382">
        <f t="shared" si="5"/>
        <v>17141220.13</v>
      </c>
      <c r="I17" s="382">
        <f t="shared" si="6"/>
        <v>9224944.985</v>
      </c>
      <c r="J17" s="382">
        <f t="shared" si="7"/>
        <v>3339995.955</v>
      </c>
      <c r="K17" s="250">
        <v>3339995.955</v>
      </c>
      <c r="L17" s="250">
        <v>0</v>
      </c>
      <c r="M17" s="250">
        <v>0</v>
      </c>
      <c r="N17" s="250">
        <v>5884949.029999999</v>
      </c>
      <c r="O17" s="250">
        <v>0</v>
      </c>
      <c r="P17" s="250">
        <v>0</v>
      </c>
      <c r="Q17" s="250">
        <v>6846243.895</v>
      </c>
      <c r="R17" s="250">
        <v>1070031.25</v>
      </c>
      <c r="S17" s="250">
        <v>0</v>
      </c>
      <c r="T17" s="382">
        <f t="shared" si="3"/>
        <v>13801224.174999999</v>
      </c>
      <c r="U17" s="264">
        <f t="shared" si="1"/>
        <v>0.36206134133384216</v>
      </c>
      <c r="V17" s="409">
        <f t="shared" si="8"/>
        <v>17141220.13</v>
      </c>
      <c r="W17" s="409">
        <f t="shared" si="9"/>
        <v>17141220.13</v>
      </c>
      <c r="X17" s="409">
        <f t="shared" si="10"/>
        <v>0</v>
      </c>
      <c r="Y17" s="422"/>
      <c r="Z17" s="422"/>
      <c r="AA17" s="422"/>
    </row>
    <row r="18" spans="1:27" ht="19.5" customHeight="1">
      <c r="A18" s="387">
        <v>7</v>
      </c>
      <c r="B18" s="388" t="s">
        <v>361</v>
      </c>
      <c r="C18" s="382">
        <f t="shared" si="4"/>
        <v>78732.89299999998</v>
      </c>
      <c r="D18" s="249">
        <v>54585.14299999998</v>
      </c>
      <c r="E18" s="249">
        <v>24147.75</v>
      </c>
      <c r="F18" s="249">
        <v>15500</v>
      </c>
      <c r="G18" s="249">
        <v>0</v>
      </c>
      <c r="H18" s="382">
        <f t="shared" si="5"/>
        <v>63233.393</v>
      </c>
      <c r="I18" s="382">
        <f t="shared" si="6"/>
        <v>8647.75</v>
      </c>
      <c r="J18" s="382">
        <f t="shared" si="7"/>
        <v>8647.75</v>
      </c>
      <c r="K18" s="250">
        <v>8647.75</v>
      </c>
      <c r="L18" s="250">
        <v>0</v>
      </c>
      <c r="M18" s="250">
        <v>0</v>
      </c>
      <c r="N18" s="250">
        <v>0</v>
      </c>
      <c r="O18" s="250">
        <v>0</v>
      </c>
      <c r="P18" s="250">
        <v>0</v>
      </c>
      <c r="Q18" s="250">
        <v>54585.643</v>
      </c>
      <c r="R18" s="250">
        <v>0</v>
      </c>
      <c r="S18" s="250">
        <v>0</v>
      </c>
      <c r="T18" s="382">
        <f t="shared" si="3"/>
        <v>54585.643</v>
      </c>
      <c r="U18" s="264">
        <f t="shared" si="1"/>
        <v>1</v>
      </c>
      <c r="V18" s="409">
        <f t="shared" si="8"/>
        <v>63232.89299999998</v>
      </c>
      <c r="W18" s="409">
        <f t="shared" si="9"/>
        <v>63233.393</v>
      </c>
      <c r="X18" s="409">
        <f t="shared" si="10"/>
        <v>-0.5000000000145519</v>
      </c>
      <c r="Y18" s="422"/>
      <c r="Z18" s="422"/>
      <c r="AA18" s="422"/>
    </row>
    <row r="19" spans="1:27" ht="19.5" customHeight="1">
      <c r="A19" s="387">
        <v>8</v>
      </c>
      <c r="B19" s="388" t="s">
        <v>362</v>
      </c>
      <c r="C19" s="382">
        <f t="shared" si="4"/>
        <v>40456062.22500001</v>
      </c>
      <c r="D19" s="249">
        <v>27065824.778000005</v>
      </c>
      <c r="E19" s="249">
        <v>13390237.447</v>
      </c>
      <c r="F19" s="249">
        <v>80000</v>
      </c>
      <c r="G19" s="249">
        <v>0</v>
      </c>
      <c r="H19" s="382">
        <f t="shared" si="5"/>
        <v>40376062.325</v>
      </c>
      <c r="I19" s="382">
        <f t="shared" si="6"/>
        <v>38328228.763000004</v>
      </c>
      <c r="J19" s="382">
        <f t="shared" si="7"/>
        <v>4270787.35</v>
      </c>
      <c r="K19" s="250">
        <v>4270787.35</v>
      </c>
      <c r="L19" s="250">
        <v>0</v>
      </c>
      <c r="M19" s="250">
        <v>0</v>
      </c>
      <c r="N19" s="250">
        <v>34057441.413</v>
      </c>
      <c r="O19" s="250">
        <v>0</v>
      </c>
      <c r="P19" s="250">
        <v>0</v>
      </c>
      <c r="Q19" s="250">
        <v>2047833.562</v>
      </c>
      <c r="R19" s="250">
        <v>0</v>
      </c>
      <c r="S19" s="250">
        <v>0</v>
      </c>
      <c r="T19" s="382">
        <f t="shared" si="3"/>
        <v>36105274.975</v>
      </c>
      <c r="U19" s="264">
        <f t="shared" si="1"/>
        <v>0.1114266817913273</v>
      </c>
      <c r="V19" s="409">
        <f t="shared" si="8"/>
        <v>40376062.22500001</v>
      </c>
      <c r="W19" s="409">
        <f t="shared" si="9"/>
        <v>40376062.325</v>
      </c>
      <c r="X19" s="409">
        <f t="shared" si="10"/>
        <v>-0.09999999403953552</v>
      </c>
      <c r="Y19" s="422"/>
      <c r="Z19" s="422"/>
      <c r="AA19" s="422"/>
    </row>
    <row r="20" spans="1:27" ht="19.5" customHeight="1">
      <c r="A20" s="387">
        <v>9</v>
      </c>
      <c r="B20" s="388" t="s">
        <v>363</v>
      </c>
      <c r="C20" s="382">
        <f t="shared" si="4"/>
        <v>130149.667</v>
      </c>
      <c r="D20" s="249">
        <v>85463</v>
      </c>
      <c r="E20" s="249">
        <v>44686.667</v>
      </c>
      <c r="F20" s="249">
        <v>9666.667</v>
      </c>
      <c r="G20" s="249">
        <v>0</v>
      </c>
      <c r="H20" s="382">
        <f t="shared" si="5"/>
        <v>120483.56</v>
      </c>
      <c r="I20" s="382">
        <f t="shared" si="6"/>
        <v>35021</v>
      </c>
      <c r="J20" s="382">
        <f t="shared" si="7"/>
        <v>35020</v>
      </c>
      <c r="K20" s="250">
        <v>35020</v>
      </c>
      <c r="L20" s="250">
        <v>0</v>
      </c>
      <c r="M20" s="250">
        <v>0</v>
      </c>
      <c r="N20" s="250">
        <v>1</v>
      </c>
      <c r="O20" s="250">
        <v>0</v>
      </c>
      <c r="P20" s="250">
        <v>0</v>
      </c>
      <c r="Q20" s="250">
        <v>85462.56</v>
      </c>
      <c r="R20" s="250">
        <v>0</v>
      </c>
      <c r="S20" s="250">
        <v>0</v>
      </c>
      <c r="T20" s="382">
        <f t="shared" si="3"/>
        <v>85463.56</v>
      </c>
      <c r="U20" s="264">
        <f t="shared" si="1"/>
        <v>0.9999714457040062</v>
      </c>
      <c r="V20" s="409">
        <f t="shared" si="8"/>
        <v>120483</v>
      </c>
      <c r="W20" s="409">
        <f t="shared" si="9"/>
        <v>120483.56</v>
      </c>
      <c r="X20" s="409">
        <f t="shared" si="10"/>
        <v>-0.5599999999976717</v>
      </c>
      <c r="Y20" s="422"/>
      <c r="Z20" s="422"/>
      <c r="AA20" s="422"/>
    </row>
    <row r="21" spans="1:27" ht="19.5" customHeight="1">
      <c r="A21" s="387">
        <v>10</v>
      </c>
      <c r="B21" s="388" t="s">
        <v>364</v>
      </c>
      <c r="C21" s="382">
        <f t="shared" si="4"/>
        <v>10269.957999999999</v>
      </c>
      <c r="D21" s="249">
        <v>5699.958</v>
      </c>
      <c r="E21" s="249">
        <v>4570</v>
      </c>
      <c r="F21" s="249">
        <v>3850</v>
      </c>
      <c r="G21" s="249">
        <v>0</v>
      </c>
      <c r="H21" s="382">
        <f t="shared" si="5"/>
        <v>6419.858</v>
      </c>
      <c r="I21" s="382">
        <f t="shared" si="6"/>
        <v>6419.858</v>
      </c>
      <c r="J21" s="382">
        <f t="shared" si="7"/>
        <v>1218.842</v>
      </c>
      <c r="K21" s="250">
        <v>1218.842</v>
      </c>
      <c r="L21" s="250">
        <v>0</v>
      </c>
      <c r="M21" s="250">
        <v>0</v>
      </c>
      <c r="N21" s="250">
        <v>5201.016</v>
      </c>
      <c r="O21" s="250">
        <v>0</v>
      </c>
      <c r="P21" s="250">
        <v>0</v>
      </c>
      <c r="Q21" s="250">
        <v>0</v>
      </c>
      <c r="R21" s="250">
        <v>0</v>
      </c>
      <c r="S21" s="250">
        <v>0</v>
      </c>
      <c r="T21" s="382">
        <f t="shared" si="3"/>
        <v>5201.016</v>
      </c>
      <c r="U21" s="264">
        <f t="shared" si="1"/>
        <v>0.18985497810076174</v>
      </c>
      <c r="V21" s="409">
        <f t="shared" si="8"/>
        <v>6419.957999999999</v>
      </c>
      <c r="W21" s="409">
        <f t="shared" si="9"/>
        <v>6419.858</v>
      </c>
      <c r="X21" s="409">
        <f t="shared" si="10"/>
        <v>0.09999999999854481</v>
      </c>
      <c r="Y21" s="422"/>
      <c r="Z21" s="422"/>
      <c r="AA21" s="422"/>
    </row>
    <row r="22" spans="1:27" ht="19.5" customHeight="1">
      <c r="A22" s="385" t="s">
        <v>1</v>
      </c>
      <c r="B22" s="386" t="s">
        <v>365</v>
      </c>
      <c r="C22" s="380">
        <f>C23+C32+C39+C42+C48+C52+C56+C61+C64+C67</f>
        <v>677755254.3110002</v>
      </c>
      <c r="D22" s="380">
        <f aca="true" t="shared" si="11" ref="D22:T22">D23+D32+D39+D42+D48+D52+D56+D61+D64+D67</f>
        <v>534602131.2490001</v>
      </c>
      <c r="E22" s="380">
        <f t="shared" si="11"/>
        <v>143153123.062</v>
      </c>
      <c r="F22" s="380">
        <f t="shared" si="11"/>
        <v>1984369</v>
      </c>
      <c r="G22" s="380">
        <f t="shared" si="11"/>
        <v>0</v>
      </c>
      <c r="H22" s="380">
        <f t="shared" si="11"/>
        <v>574079185.043</v>
      </c>
      <c r="I22" s="380">
        <f t="shared" si="11"/>
        <v>186164713.12100002</v>
      </c>
      <c r="J22" s="380">
        <f t="shared" si="11"/>
        <v>38749049.21</v>
      </c>
      <c r="K22" s="380">
        <f t="shared" si="11"/>
        <v>29946067.209999997</v>
      </c>
      <c r="L22" s="380">
        <f t="shared" si="11"/>
        <v>8802982</v>
      </c>
      <c r="M22" s="380">
        <f t="shared" si="11"/>
        <v>0</v>
      </c>
      <c r="N22" s="380">
        <f t="shared" si="11"/>
        <v>147266008.351</v>
      </c>
      <c r="O22" s="380">
        <f t="shared" si="11"/>
        <v>149655.56</v>
      </c>
      <c r="P22" s="380">
        <f t="shared" si="11"/>
        <v>0</v>
      </c>
      <c r="Q22" s="380">
        <f t="shared" si="11"/>
        <v>466442723.73000014</v>
      </c>
      <c r="R22" s="380">
        <f t="shared" si="11"/>
        <v>23163450</v>
      </c>
      <c r="S22" s="380">
        <f t="shared" si="11"/>
        <v>0</v>
      </c>
      <c r="T22" s="380">
        <f t="shared" si="11"/>
        <v>637021837.6410002</v>
      </c>
      <c r="U22" s="381">
        <f t="shared" si="1"/>
        <v>0.20814389881080517</v>
      </c>
      <c r="V22" s="409">
        <f t="shared" si="8"/>
        <v>675770885.3110002</v>
      </c>
      <c r="W22" s="409">
        <f t="shared" si="9"/>
        <v>675770886.8510002</v>
      </c>
      <c r="X22" s="409">
        <f t="shared" si="10"/>
        <v>-1.5399999618530273</v>
      </c>
      <c r="Y22" s="422"/>
      <c r="Z22" s="422"/>
      <c r="AA22" s="422"/>
    </row>
    <row r="23" spans="1:27" ht="19.5" customHeight="1">
      <c r="A23" s="389" t="s">
        <v>13</v>
      </c>
      <c r="B23" s="390" t="s">
        <v>366</v>
      </c>
      <c r="C23" s="383">
        <f>SUM(C24:C31)</f>
        <v>575755402.4530001</v>
      </c>
      <c r="D23" s="383">
        <f aca="true" t="shared" si="12" ref="D23:T23">SUM(D24:D31)</f>
        <v>475838871.453</v>
      </c>
      <c r="E23" s="383">
        <f t="shared" si="12"/>
        <v>99916531</v>
      </c>
      <c r="F23" s="383">
        <f t="shared" si="12"/>
        <v>1852517</v>
      </c>
      <c r="G23" s="383">
        <f t="shared" si="12"/>
        <v>0</v>
      </c>
      <c r="H23" s="383">
        <f t="shared" si="12"/>
        <v>573902885.043</v>
      </c>
      <c r="I23" s="383">
        <f t="shared" si="12"/>
        <v>111689936.12</v>
      </c>
      <c r="J23" s="383">
        <f t="shared" si="12"/>
        <v>23683272</v>
      </c>
      <c r="K23" s="383">
        <f t="shared" si="12"/>
        <v>20731177</v>
      </c>
      <c r="L23" s="383">
        <f t="shared" si="12"/>
        <v>2952095</v>
      </c>
      <c r="M23" s="383">
        <f t="shared" si="12"/>
        <v>0</v>
      </c>
      <c r="N23" s="383">
        <f t="shared" si="12"/>
        <v>87880070.56</v>
      </c>
      <c r="O23" s="383">
        <f t="shared" si="12"/>
        <v>126593.56</v>
      </c>
      <c r="P23" s="383">
        <f t="shared" si="12"/>
        <v>0</v>
      </c>
      <c r="Q23" s="383">
        <f t="shared" si="12"/>
        <v>439522765.92300004</v>
      </c>
      <c r="R23" s="383">
        <f t="shared" si="12"/>
        <v>22690183</v>
      </c>
      <c r="S23" s="383">
        <f t="shared" si="12"/>
        <v>0</v>
      </c>
      <c r="T23" s="383">
        <f t="shared" si="12"/>
        <v>550219613.0430001</v>
      </c>
      <c r="U23" s="384">
        <f t="shared" si="1"/>
        <v>0.21204481641528222</v>
      </c>
      <c r="V23" s="409">
        <f t="shared" si="8"/>
        <v>573902885.4530001</v>
      </c>
      <c r="W23" s="409">
        <f t="shared" si="9"/>
        <v>573902885.043</v>
      </c>
      <c r="X23" s="409">
        <f t="shared" si="10"/>
        <v>0.4100000858306885</v>
      </c>
      <c r="Y23" s="428">
        <f>'[2]05'!$Y$10+'[2]05'!$AB$10</f>
        <v>40018169</v>
      </c>
      <c r="Z23" s="430">
        <f>Q23+Y23</f>
        <v>479540934.92300004</v>
      </c>
      <c r="AA23" s="430">
        <f>T23+Y23</f>
        <v>590237782.0430001</v>
      </c>
    </row>
    <row r="24" spans="1:27" ht="19.5" customHeight="1">
      <c r="A24" s="391" t="s">
        <v>15</v>
      </c>
      <c r="B24" s="388" t="s">
        <v>367</v>
      </c>
      <c r="C24" s="382">
        <f t="shared" si="4"/>
        <v>0</v>
      </c>
      <c r="D24" s="249">
        <v>0</v>
      </c>
      <c r="E24" s="249">
        <v>0</v>
      </c>
      <c r="F24" s="249">
        <v>0</v>
      </c>
      <c r="G24" s="249">
        <v>0</v>
      </c>
      <c r="H24" s="382">
        <f aca="true" t="shared" si="13" ref="H24:H31">I24+Q24+R24+S24</f>
        <v>0</v>
      </c>
      <c r="I24" s="382">
        <f t="shared" si="6"/>
        <v>0</v>
      </c>
      <c r="J24" s="382">
        <f t="shared" si="7"/>
        <v>0</v>
      </c>
      <c r="K24" s="250">
        <v>0</v>
      </c>
      <c r="L24" s="250">
        <v>0</v>
      </c>
      <c r="M24" s="250">
        <v>0</v>
      </c>
      <c r="N24" s="250">
        <v>0</v>
      </c>
      <c r="O24" s="250">
        <v>0</v>
      </c>
      <c r="P24" s="250">
        <v>0</v>
      </c>
      <c r="Q24" s="250">
        <v>0</v>
      </c>
      <c r="R24" s="250">
        <v>0</v>
      </c>
      <c r="S24" s="250">
        <v>0</v>
      </c>
      <c r="T24" s="382">
        <f t="shared" si="3"/>
        <v>0</v>
      </c>
      <c r="U24" s="264">
        <f t="shared" si="1"/>
      </c>
      <c r="V24" s="409">
        <f t="shared" si="8"/>
        <v>0</v>
      </c>
      <c r="W24" s="409">
        <f t="shared" si="9"/>
        <v>0</v>
      </c>
      <c r="X24" s="409">
        <f t="shared" si="10"/>
        <v>0</v>
      </c>
      <c r="Y24" s="422"/>
      <c r="Z24" s="422"/>
      <c r="AA24" s="422"/>
    </row>
    <row r="25" spans="1:27" ht="19.5" customHeight="1">
      <c r="A25" s="391" t="s">
        <v>16</v>
      </c>
      <c r="B25" s="388" t="s">
        <v>368</v>
      </c>
      <c r="C25" s="382">
        <f t="shared" si="4"/>
        <v>18971245.869999997</v>
      </c>
      <c r="D25" s="249">
        <v>11991642.87</v>
      </c>
      <c r="E25" s="249">
        <v>6979603</v>
      </c>
      <c r="F25" s="249">
        <v>0</v>
      </c>
      <c r="G25" s="249">
        <v>0</v>
      </c>
      <c r="H25" s="382">
        <f t="shared" si="13"/>
        <v>18971246.09</v>
      </c>
      <c r="I25" s="382">
        <f t="shared" si="6"/>
        <v>14302894.56</v>
      </c>
      <c r="J25" s="382">
        <f t="shared" si="7"/>
        <v>1963989</v>
      </c>
      <c r="K25" s="250">
        <v>1917989</v>
      </c>
      <c r="L25" s="250">
        <v>46000</v>
      </c>
      <c r="M25" s="250">
        <v>0</v>
      </c>
      <c r="N25" s="250">
        <v>12318905.56</v>
      </c>
      <c r="O25" s="250">
        <v>20000</v>
      </c>
      <c r="P25" s="250">
        <v>0</v>
      </c>
      <c r="Q25" s="250">
        <v>4668351.529999999</v>
      </c>
      <c r="R25" s="250">
        <v>0</v>
      </c>
      <c r="S25" s="250">
        <v>0</v>
      </c>
      <c r="T25" s="382">
        <f t="shared" si="3"/>
        <v>17007257.09</v>
      </c>
      <c r="U25" s="264">
        <f t="shared" si="1"/>
        <v>0.13731409343480472</v>
      </c>
      <c r="V25" s="409">
        <f t="shared" si="8"/>
        <v>18971245.869999997</v>
      </c>
      <c r="W25" s="409">
        <f t="shared" si="9"/>
        <v>18971246.09</v>
      </c>
      <c r="X25" s="409">
        <f t="shared" si="10"/>
        <v>-0.2200000025331974</v>
      </c>
      <c r="Y25" s="422"/>
      <c r="Z25" s="422"/>
      <c r="AA25" s="422"/>
    </row>
    <row r="26" spans="1:27" ht="19.5" customHeight="1">
      <c r="A26" s="391" t="s">
        <v>41</v>
      </c>
      <c r="B26" s="388" t="s">
        <v>369</v>
      </c>
      <c r="C26" s="382">
        <f t="shared" si="4"/>
        <v>21991428.878</v>
      </c>
      <c r="D26" s="249">
        <v>7164515.878</v>
      </c>
      <c r="E26" s="249">
        <v>14826913</v>
      </c>
      <c r="F26" s="249">
        <v>281694</v>
      </c>
      <c r="G26" s="249">
        <v>0</v>
      </c>
      <c r="H26" s="382">
        <f t="shared" si="13"/>
        <v>21709734.728</v>
      </c>
      <c r="I26" s="382">
        <f t="shared" si="6"/>
        <v>19064716</v>
      </c>
      <c r="J26" s="382">
        <f t="shared" si="7"/>
        <v>1873878</v>
      </c>
      <c r="K26" s="250">
        <v>1256878</v>
      </c>
      <c r="L26" s="250">
        <v>617000</v>
      </c>
      <c r="M26" s="250">
        <v>0</v>
      </c>
      <c r="N26" s="250">
        <v>17190838</v>
      </c>
      <c r="O26" s="250">
        <v>0</v>
      </c>
      <c r="P26" s="250">
        <v>0</v>
      </c>
      <c r="Q26" s="250">
        <v>2645018.728</v>
      </c>
      <c r="R26" s="250">
        <v>0</v>
      </c>
      <c r="S26" s="250">
        <v>0</v>
      </c>
      <c r="T26" s="382">
        <f t="shared" si="3"/>
        <v>19835856.728</v>
      </c>
      <c r="U26" s="264">
        <f t="shared" si="1"/>
        <v>0.09829037054630134</v>
      </c>
      <c r="V26" s="409">
        <f t="shared" si="8"/>
        <v>21709734.878</v>
      </c>
      <c r="W26" s="409">
        <f t="shared" si="9"/>
        <v>21709734.728</v>
      </c>
      <c r="X26" s="409">
        <f t="shared" si="10"/>
        <v>0.14999999850988388</v>
      </c>
      <c r="Y26" s="422"/>
      <c r="Z26" s="422"/>
      <c r="AA26" s="422"/>
    </row>
    <row r="27" spans="1:27" ht="19.5" customHeight="1">
      <c r="A27" s="391" t="s">
        <v>43</v>
      </c>
      <c r="B27" s="388" t="s">
        <v>370</v>
      </c>
      <c r="C27" s="382">
        <f t="shared" si="4"/>
        <v>455342364.877</v>
      </c>
      <c r="D27" s="249">
        <v>396265938.877</v>
      </c>
      <c r="E27" s="249">
        <v>59076426</v>
      </c>
      <c r="F27" s="249">
        <v>585000</v>
      </c>
      <c r="G27" s="249">
        <v>0</v>
      </c>
      <c r="H27" s="382">
        <f t="shared" si="13"/>
        <v>454757365.337</v>
      </c>
      <c r="I27" s="382">
        <f t="shared" si="6"/>
        <v>32585306.56</v>
      </c>
      <c r="J27" s="382">
        <f t="shared" si="7"/>
        <v>7661043</v>
      </c>
      <c r="K27" s="250">
        <v>6095038</v>
      </c>
      <c r="L27" s="250">
        <v>1566005</v>
      </c>
      <c r="M27" s="250">
        <v>0</v>
      </c>
      <c r="N27" s="250">
        <v>24863066</v>
      </c>
      <c r="O27" s="250">
        <v>61197.56</v>
      </c>
      <c r="P27" s="250">
        <v>0</v>
      </c>
      <c r="Q27" s="250">
        <v>399481875.777</v>
      </c>
      <c r="R27" s="250">
        <v>22690183</v>
      </c>
      <c r="S27" s="250">
        <v>0</v>
      </c>
      <c r="T27" s="382">
        <f t="shared" si="3"/>
        <v>447096322.337</v>
      </c>
      <c r="U27" s="264">
        <f t="shared" si="1"/>
        <v>0.2351072863437256</v>
      </c>
      <c r="V27" s="409">
        <f t="shared" si="8"/>
        <v>454757364.877</v>
      </c>
      <c r="W27" s="409">
        <f t="shared" si="9"/>
        <v>454757365.337</v>
      </c>
      <c r="X27" s="409">
        <f t="shared" si="10"/>
        <v>-0.46000003814697266</v>
      </c>
      <c r="Y27" s="422"/>
      <c r="Z27" s="422"/>
      <c r="AA27" s="422"/>
    </row>
    <row r="28" spans="1:27" ht="19.5" customHeight="1">
      <c r="A28" s="391" t="s">
        <v>44</v>
      </c>
      <c r="B28" s="388" t="s">
        <v>371</v>
      </c>
      <c r="C28" s="382">
        <f t="shared" si="4"/>
        <v>9078181.991</v>
      </c>
      <c r="D28" s="249">
        <v>7566374.991</v>
      </c>
      <c r="E28" s="249">
        <v>1511807</v>
      </c>
      <c r="F28" s="249">
        <v>0</v>
      </c>
      <c r="G28" s="249">
        <v>0</v>
      </c>
      <c r="H28" s="382">
        <f t="shared" si="13"/>
        <v>9078181.991</v>
      </c>
      <c r="I28" s="382">
        <f t="shared" si="6"/>
        <v>4381587</v>
      </c>
      <c r="J28" s="382">
        <f t="shared" si="7"/>
        <v>1737353</v>
      </c>
      <c r="K28" s="250">
        <v>1608219</v>
      </c>
      <c r="L28" s="250">
        <v>129134</v>
      </c>
      <c r="M28" s="250">
        <v>0</v>
      </c>
      <c r="N28" s="250">
        <v>2644234</v>
      </c>
      <c r="O28" s="250">
        <v>0</v>
      </c>
      <c r="P28" s="250">
        <v>0</v>
      </c>
      <c r="Q28" s="250">
        <v>4696594.991</v>
      </c>
      <c r="R28" s="250">
        <v>0</v>
      </c>
      <c r="S28" s="250">
        <v>0</v>
      </c>
      <c r="T28" s="382">
        <f t="shared" si="3"/>
        <v>7340828.991</v>
      </c>
      <c r="U28" s="264">
        <f t="shared" si="1"/>
        <v>0.3965122682717472</v>
      </c>
      <c r="V28" s="409">
        <f t="shared" si="8"/>
        <v>9078181.991</v>
      </c>
      <c r="W28" s="409">
        <f t="shared" si="9"/>
        <v>9078181.991</v>
      </c>
      <c r="X28" s="409">
        <f t="shared" si="10"/>
        <v>0</v>
      </c>
      <c r="Y28" s="422"/>
      <c r="Z28" s="422"/>
      <c r="AA28" s="422"/>
    </row>
    <row r="29" spans="1:27" ht="19.5" customHeight="1">
      <c r="A29" s="391" t="s">
        <v>77</v>
      </c>
      <c r="B29" s="388" t="s">
        <v>372</v>
      </c>
      <c r="C29" s="382">
        <f t="shared" si="4"/>
        <v>11589467.977</v>
      </c>
      <c r="D29" s="249">
        <v>8252097.977</v>
      </c>
      <c r="E29" s="249">
        <v>3337370</v>
      </c>
      <c r="F29" s="249">
        <v>0</v>
      </c>
      <c r="G29" s="249">
        <v>0</v>
      </c>
      <c r="H29" s="382">
        <f t="shared" si="13"/>
        <v>11589467.837000001</v>
      </c>
      <c r="I29" s="382">
        <f t="shared" si="6"/>
        <v>8642886</v>
      </c>
      <c r="J29" s="382">
        <f t="shared" si="7"/>
        <v>1931923</v>
      </c>
      <c r="K29" s="250">
        <v>1910923</v>
      </c>
      <c r="L29" s="250">
        <v>21000</v>
      </c>
      <c r="M29" s="250">
        <v>0</v>
      </c>
      <c r="N29" s="250">
        <v>6710963</v>
      </c>
      <c r="O29" s="250">
        <v>0</v>
      </c>
      <c r="P29" s="250">
        <v>0</v>
      </c>
      <c r="Q29" s="250">
        <v>2946581.8370000003</v>
      </c>
      <c r="R29" s="250">
        <v>0</v>
      </c>
      <c r="S29" s="250">
        <v>0</v>
      </c>
      <c r="T29" s="382">
        <f t="shared" si="3"/>
        <v>9657544.837000001</v>
      </c>
      <c r="U29" s="264">
        <f t="shared" si="1"/>
        <v>0.22352753466839664</v>
      </c>
      <c r="V29" s="409">
        <f t="shared" si="8"/>
        <v>11589467.977</v>
      </c>
      <c r="W29" s="409">
        <f t="shared" si="9"/>
        <v>11589467.837000001</v>
      </c>
      <c r="X29" s="409">
        <f t="shared" si="10"/>
        <v>0.1399999987334013</v>
      </c>
      <c r="Y29" s="422"/>
      <c r="Z29" s="422"/>
      <c r="AA29" s="422"/>
    </row>
    <row r="30" spans="1:27" ht="19.5" customHeight="1">
      <c r="A30" s="391" t="s">
        <v>80</v>
      </c>
      <c r="B30" s="388" t="s">
        <v>373</v>
      </c>
      <c r="C30" s="382">
        <f t="shared" si="4"/>
        <v>30753833.989</v>
      </c>
      <c r="D30" s="249">
        <v>24587472.989</v>
      </c>
      <c r="E30" s="249">
        <v>6166361</v>
      </c>
      <c r="F30" s="249">
        <v>311368</v>
      </c>
      <c r="G30" s="249">
        <v>0</v>
      </c>
      <c r="H30" s="382">
        <f t="shared" si="13"/>
        <v>30442465.859</v>
      </c>
      <c r="I30" s="382">
        <f t="shared" si="6"/>
        <v>18350010</v>
      </c>
      <c r="J30" s="382">
        <f t="shared" si="7"/>
        <v>2649581</v>
      </c>
      <c r="K30" s="250">
        <v>2250225</v>
      </c>
      <c r="L30" s="250">
        <v>399356</v>
      </c>
      <c r="M30" s="250">
        <v>0</v>
      </c>
      <c r="N30" s="250">
        <v>15693029</v>
      </c>
      <c r="O30" s="250">
        <v>7400</v>
      </c>
      <c r="P30" s="250">
        <v>0</v>
      </c>
      <c r="Q30" s="250">
        <v>12092455.859000001</v>
      </c>
      <c r="R30" s="250">
        <v>0</v>
      </c>
      <c r="S30" s="250">
        <v>0</v>
      </c>
      <c r="T30" s="382">
        <f t="shared" si="3"/>
        <v>27792884.859</v>
      </c>
      <c r="U30" s="264">
        <f t="shared" si="1"/>
        <v>0.14439125646253054</v>
      </c>
      <c r="V30" s="409">
        <f t="shared" si="8"/>
        <v>30442465.989</v>
      </c>
      <c r="W30" s="409">
        <f t="shared" si="9"/>
        <v>30442465.859</v>
      </c>
      <c r="X30" s="409">
        <f t="shared" si="10"/>
        <v>0.12999999895691872</v>
      </c>
      <c r="Y30" s="422"/>
      <c r="Z30" s="422"/>
      <c r="AA30" s="422"/>
    </row>
    <row r="31" spans="1:27" ht="19.5" customHeight="1">
      <c r="A31" s="391" t="s">
        <v>83</v>
      </c>
      <c r="B31" s="388" t="s">
        <v>374</v>
      </c>
      <c r="C31" s="382">
        <f t="shared" si="4"/>
        <v>28028878.871</v>
      </c>
      <c r="D31" s="249">
        <v>20010827.871</v>
      </c>
      <c r="E31" s="249">
        <v>8018051</v>
      </c>
      <c r="F31" s="249">
        <v>674455</v>
      </c>
      <c r="G31" s="249">
        <v>0</v>
      </c>
      <c r="H31" s="382">
        <f t="shared" si="13"/>
        <v>27354423.201</v>
      </c>
      <c r="I31" s="382">
        <f t="shared" si="6"/>
        <v>14362536</v>
      </c>
      <c r="J31" s="382">
        <f t="shared" si="7"/>
        <v>5865505</v>
      </c>
      <c r="K31" s="250">
        <v>5691905</v>
      </c>
      <c r="L31" s="250">
        <v>173600</v>
      </c>
      <c r="M31" s="250">
        <v>0</v>
      </c>
      <c r="N31" s="250">
        <v>8459035</v>
      </c>
      <c r="O31" s="250">
        <v>37996</v>
      </c>
      <c r="P31" s="250">
        <v>0</v>
      </c>
      <c r="Q31" s="250">
        <v>12991887.201000001</v>
      </c>
      <c r="R31" s="250">
        <v>0</v>
      </c>
      <c r="S31" s="250">
        <v>0</v>
      </c>
      <c r="T31" s="382">
        <f t="shared" si="3"/>
        <v>21488918.201</v>
      </c>
      <c r="U31" s="264">
        <f t="shared" si="1"/>
        <v>0.4083892287545876</v>
      </c>
      <c r="V31" s="409">
        <f t="shared" si="8"/>
        <v>27354423.871</v>
      </c>
      <c r="W31" s="409">
        <f t="shared" si="9"/>
        <v>27354423.201</v>
      </c>
      <c r="X31" s="409">
        <f t="shared" si="10"/>
        <v>0.669999998062849</v>
      </c>
      <c r="Y31" s="428">
        <f>'[3]05'!$Y$10+'[3]05'!$AB$10</f>
        <v>17173334</v>
      </c>
      <c r="Z31" s="430">
        <f>Q32+Y31</f>
        <v>19977188.248999998</v>
      </c>
      <c r="AA31" s="430">
        <f>T32+Y31</f>
        <v>40509749.249</v>
      </c>
    </row>
    <row r="32" spans="1:27" ht="19.5" customHeight="1">
      <c r="A32" s="389" t="s">
        <v>14</v>
      </c>
      <c r="B32" s="390" t="s">
        <v>375</v>
      </c>
      <c r="C32" s="383">
        <f>SUM(C33:C38)</f>
        <v>30350169.029000003</v>
      </c>
      <c r="D32" s="383">
        <f aca="true" t="shared" si="14" ref="D32:T32">SUM(D33:D38)</f>
        <v>13670098.905000001</v>
      </c>
      <c r="E32" s="383">
        <f t="shared" si="14"/>
        <v>16680070.124</v>
      </c>
      <c r="F32" s="383">
        <f t="shared" si="14"/>
        <v>1200</v>
      </c>
      <c r="G32" s="383">
        <f t="shared" si="14"/>
        <v>0</v>
      </c>
      <c r="H32" s="383">
        <f t="shared" si="14"/>
        <v>0</v>
      </c>
      <c r="I32" s="383">
        <f t="shared" si="14"/>
        <v>27071848.65</v>
      </c>
      <c r="J32" s="383">
        <f t="shared" si="14"/>
        <v>7012554.65</v>
      </c>
      <c r="K32" s="383">
        <f t="shared" si="14"/>
        <v>1625702.65</v>
      </c>
      <c r="L32" s="383">
        <f t="shared" si="14"/>
        <v>5386852</v>
      </c>
      <c r="M32" s="383">
        <f t="shared" si="14"/>
        <v>0</v>
      </c>
      <c r="N32" s="383">
        <f t="shared" si="14"/>
        <v>20059294</v>
      </c>
      <c r="O32" s="383">
        <f t="shared" si="14"/>
        <v>0</v>
      </c>
      <c r="P32" s="383">
        <f t="shared" si="14"/>
        <v>0</v>
      </c>
      <c r="Q32" s="383">
        <f t="shared" si="14"/>
        <v>2803854.249</v>
      </c>
      <c r="R32" s="383">
        <f t="shared" si="14"/>
        <v>473267</v>
      </c>
      <c r="S32" s="383">
        <f t="shared" si="14"/>
        <v>0</v>
      </c>
      <c r="T32" s="383">
        <f t="shared" si="14"/>
        <v>23336415.249</v>
      </c>
      <c r="U32" s="384">
        <f t="shared" si="1"/>
        <v>0.2590349384950481</v>
      </c>
      <c r="V32" s="409">
        <f t="shared" si="8"/>
        <v>30348969.029000003</v>
      </c>
      <c r="W32" s="409">
        <f t="shared" si="9"/>
        <v>30348969.898999996</v>
      </c>
      <c r="X32" s="409">
        <f t="shared" si="10"/>
        <v>-0.8699999935925007</v>
      </c>
      <c r="Y32" s="422"/>
      <c r="Z32" s="422"/>
      <c r="AA32" s="422"/>
    </row>
    <row r="33" spans="1:27" ht="19.5" customHeight="1">
      <c r="A33" s="391" t="s">
        <v>17</v>
      </c>
      <c r="B33" s="388" t="s">
        <v>376</v>
      </c>
      <c r="C33" s="382">
        <f t="shared" si="4"/>
        <v>3145639.99</v>
      </c>
      <c r="D33" s="249">
        <v>3008112.99</v>
      </c>
      <c r="E33" s="249">
        <v>137527</v>
      </c>
      <c r="F33" s="249">
        <v>0</v>
      </c>
      <c r="G33" s="249">
        <v>0</v>
      </c>
      <c r="H33" s="382">
        <v>0</v>
      </c>
      <c r="I33" s="382">
        <f t="shared" si="6"/>
        <v>3113650.65</v>
      </c>
      <c r="J33" s="382">
        <f t="shared" si="7"/>
        <v>684506.65</v>
      </c>
      <c r="K33" s="250">
        <v>684506.65</v>
      </c>
      <c r="L33" s="250">
        <v>0</v>
      </c>
      <c r="M33" s="250">
        <v>0</v>
      </c>
      <c r="N33" s="250">
        <v>2429144</v>
      </c>
      <c r="O33" s="250">
        <v>0</v>
      </c>
      <c r="P33" s="250">
        <v>0</v>
      </c>
      <c r="Q33" s="250">
        <v>31989.990000000224</v>
      </c>
      <c r="R33" s="250">
        <v>0</v>
      </c>
      <c r="S33" s="250">
        <v>0</v>
      </c>
      <c r="T33" s="382">
        <f t="shared" si="3"/>
        <v>2461133.99</v>
      </c>
      <c r="U33" s="264">
        <f t="shared" si="1"/>
        <v>0.21984054312579995</v>
      </c>
      <c r="V33" s="409">
        <f t="shared" si="8"/>
        <v>3145639.99</v>
      </c>
      <c r="W33" s="409">
        <f t="shared" si="9"/>
        <v>3145640.64</v>
      </c>
      <c r="X33" s="409">
        <f t="shared" si="10"/>
        <v>-0.6499999999068677</v>
      </c>
      <c r="Y33" s="422"/>
      <c r="Z33" s="422"/>
      <c r="AA33" s="422"/>
    </row>
    <row r="34" spans="1:27" ht="19.5" customHeight="1">
      <c r="A34" s="391" t="s">
        <v>18</v>
      </c>
      <c r="B34" s="388" t="s">
        <v>377</v>
      </c>
      <c r="C34" s="418">
        <f t="shared" si="4"/>
        <v>5132964.5030000005</v>
      </c>
      <c r="D34" s="249">
        <v>2096955.503</v>
      </c>
      <c r="E34" s="249">
        <v>3036009</v>
      </c>
      <c r="F34" s="249">
        <v>0</v>
      </c>
      <c r="G34" s="249">
        <v>0</v>
      </c>
      <c r="H34" s="382">
        <v>0</v>
      </c>
      <c r="I34" s="382">
        <f t="shared" si="6"/>
        <v>5045614</v>
      </c>
      <c r="J34" s="382">
        <f t="shared" si="7"/>
        <v>1156646</v>
      </c>
      <c r="K34" s="250">
        <v>240357</v>
      </c>
      <c r="L34" s="250">
        <v>916289</v>
      </c>
      <c r="M34" s="250">
        <v>0</v>
      </c>
      <c r="N34" s="250">
        <v>3888968</v>
      </c>
      <c r="O34" s="250">
        <v>0</v>
      </c>
      <c r="P34" s="250">
        <v>0</v>
      </c>
      <c r="Q34" s="250">
        <v>87350.5029999997</v>
      </c>
      <c r="R34" s="250">
        <v>0</v>
      </c>
      <c r="S34" s="250">
        <v>0</v>
      </c>
      <c r="T34" s="382">
        <f t="shared" si="3"/>
        <v>3976318.5029999996</v>
      </c>
      <c r="U34" s="264">
        <f t="shared" si="1"/>
        <v>0.22923790840916486</v>
      </c>
      <c r="V34" s="409">
        <f t="shared" si="8"/>
        <v>5132964.5030000005</v>
      </c>
      <c r="W34" s="409">
        <f t="shared" si="9"/>
        <v>5132964.503</v>
      </c>
      <c r="X34" s="409">
        <f t="shared" si="10"/>
        <v>0</v>
      </c>
      <c r="Y34" s="422"/>
      <c r="Z34" s="422"/>
      <c r="AA34" s="422"/>
    </row>
    <row r="35" spans="1:27" ht="19.5" customHeight="1">
      <c r="A35" s="391" t="s">
        <v>111</v>
      </c>
      <c r="B35" s="388" t="s">
        <v>378</v>
      </c>
      <c r="C35" s="418">
        <f t="shared" si="4"/>
        <v>5639873.598</v>
      </c>
      <c r="D35" s="249">
        <v>3570529.598</v>
      </c>
      <c r="E35" s="249">
        <v>2069344</v>
      </c>
      <c r="F35" s="249">
        <v>400</v>
      </c>
      <c r="G35" s="249">
        <v>0</v>
      </c>
      <c r="H35" s="382">
        <v>0</v>
      </c>
      <c r="I35" s="382">
        <f t="shared" si="6"/>
        <v>4997119</v>
      </c>
      <c r="J35" s="382">
        <f t="shared" si="7"/>
        <v>355786</v>
      </c>
      <c r="K35" s="250">
        <v>81757</v>
      </c>
      <c r="L35" s="250">
        <v>274029</v>
      </c>
      <c r="M35" s="250">
        <v>0</v>
      </c>
      <c r="N35" s="250">
        <v>4641333</v>
      </c>
      <c r="O35" s="250">
        <v>0</v>
      </c>
      <c r="P35" s="250">
        <v>0</v>
      </c>
      <c r="Q35" s="250">
        <v>169087.59800000023</v>
      </c>
      <c r="R35" s="250">
        <v>473267</v>
      </c>
      <c r="S35" s="250">
        <v>0</v>
      </c>
      <c r="T35" s="382">
        <f t="shared" si="3"/>
        <v>5283687.598</v>
      </c>
      <c r="U35" s="264">
        <f t="shared" si="1"/>
        <v>0.07119822441690903</v>
      </c>
      <c r="V35" s="409">
        <f t="shared" si="8"/>
        <v>5639473.598</v>
      </c>
      <c r="W35" s="409">
        <f t="shared" si="9"/>
        <v>5639473.598</v>
      </c>
      <c r="X35" s="409">
        <f t="shared" si="10"/>
        <v>0</v>
      </c>
      <c r="Y35" s="422"/>
      <c r="Z35" s="422"/>
      <c r="AA35" s="422"/>
    </row>
    <row r="36" spans="1:27" s="6" customFormat="1" ht="19.5" customHeight="1">
      <c r="A36" s="414" t="s">
        <v>416</v>
      </c>
      <c r="B36" s="415" t="s">
        <v>379</v>
      </c>
      <c r="C36" s="418">
        <f t="shared" si="4"/>
        <v>1598915.043</v>
      </c>
      <c r="D36" s="416">
        <v>618848.543</v>
      </c>
      <c r="E36" s="416">
        <v>980066.5</v>
      </c>
      <c r="F36" s="416">
        <v>0</v>
      </c>
      <c r="G36" s="416">
        <v>0</v>
      </c>
      <c r="H36" s="418">
        <v>0</v>
      </c>
      <c r="I36" s="418">
        <f t="shared" si="6"/>
        <v>1280383</v>
      </c>
      <c r="J36" s="418">
        <f t="shared" si="7"/>
        <v>418353</v>
      </c>
      <c r="K36" s="262">
        <v>256603</v>
      </c>
      <c r="L36" s="262">
        <v>161750</v>
      </c>
      <c r="M36" s="262">
        <v>0</v>
      </c>
      <c r="N36" s="262">
        <v>862030</v>
      </c>
      <c r="O36" s="262">
        <v>0</v>
      </c>
      <c r="P36" s="262">
        <v>0</v>
      </c>
      <c r="Q36" s="262">
        <v>318531.763</v>
      </c>
      <c r="R36" s="262">
        <v>0</v>
      </c>
      <c r="S36" s="262">
        <v>0</v>
      </c>
      <c r="T36" s="418">
        <f t="shared" si="3"/>
        <v>1180561.763</v>
      </c>
      <c r="U36" s="419">
        <f t="shared" si="1"/>
        <v>0.3267405143617183</v>
      </c>
      <c r="V36" s="417">
        <f t="shared" si="8"/>
        <v>1598915.043</v>
      </c>
      <c r="W36" s="417">
        <f t="shared" si="9"/>
        <v>1598914.763</v>
      </c>
      <c r="X36" s="417">
        <f t="shared" si="10"/>
        <v>0.2800000000279397</v>
      </c>
      <c r="Y36" s="423"/>
      <c r="Z36" s="423"/>
      <c r="AA36" s="423"/>
    </row>
    <row r="37" spans="1:27" ht="19.5" customHeight="1">
      <c r="A37" s="391" t="s">
        <v>417</v>
      </c>
      <c r="B37" s="388" t="s">
        <v>380</v>
      </c>
      <c r="C37" s="382">
        <f t="shared" si="4"/>
        <v>6899595.707</v>
      </c>
      <c r="D37" s="249">
        <v>1294701.7070000004</v>
      </c>
      <c r="E37" s="249">
        <v>5604894</v>
      </c>
      <c r="F37" s="249">
        <v>200</v>
      </c>
      <c r="G37" s="249">
        <v>0</v>
      </c>
      <c r="H37" s="382">
        <v>0</v>
      </c>
      <c r="I37" s="382">
        <f t="shared" si="6"/>
        <v>6536498</v>
      </c>
      <c r="J37" s="382">
        <f t="shared" si="7"/>
        <v>3877629</v>
      </c>
      <c r="K37" s="250">
        <v>111308</v>
      </c>
      <c r="L37" s="250">
        <v>3766321</v>
      </c>
      <c r="M37" s="250">
        <v>0</v>
      </c>
      <c r="N37" s="250">
        <v>2658869</v>
      </c>
      <c r="O37" s="250">
        <v>0</v>
      </c>
      <c r="P37" s="250">
        <v>0</v>
      </c>
      <c r="Q37" s="250">
        <v>362897.70699999994</v>
      </c>
      <c r="R37" s="250">
        <v>0</v>
      </c>
      <c r="S37" s="250">
        <v>0</v>
      </c>
      <c r="T37" s="382">
        <f t="shared" si="3"/>
        <v>3021766.707</v>
      </c>
      <c r="U37" s="264">
        <f t="shared" si="1"/>
        <v>0.5932272908214766</v>
      </c>
      <c r="V37" s="409">
        <f t="shared" si="8"/>
        <v>6899395.707</v>
      </c>
      <c r="W37" s="409">
        <f t="shared" si="9"/>
        <v>6899395.707</v>
      </c>
      <c r="X37" s="409">
        <f t="shared" si="10"/>
        <v>0</v>
      </c>
      <c r="Y37" s="422"/>
      <c r="Z37" s="422"/>
      <c r="AA37" s="422"/>
    </row>
    <row r="38" spans="1:27" ht="19.5" customHeight="1">
      <c r="A38" s="741" t="s">
        <v>418</v>
      </c>
      <c r="B38" s="742" t="s">
        <v>381</v>
      </c>
      <c r="C38" s="743">
        <f t="shared" si="4"/>
        <v>7933180.188</v>
      </c>
      <c r="D38" s="744">
        <v>3080950.5640000002</v>
      </c>
      <c r="E38" s="744">
        <v>4852229.624</v>
      </c>
      <c r="F38" s="744">
        <v>600</v>
      </c>
      <c r="G38" s="744">
        <v>0</v>
      </c>
      <c r="H38" s="743">
        <v>0</v>
      </c>
      <c r="I38" s="743">
        <f t="shared" si="6"/>
        <v>6098584</v>
      </c>
      <c r="J38" s="743">
        <f t="shared" si="7"/>
        <v>519634</v>
      </c>
      <c r="K38" s="745">
        <v>251171</v>
      </c>
      <c r="L38" s="745">
        <v>268463</v>
      </c>
      <c r="M38" s="745">
        <v>0</v>
      </c>
      <c r="N38" s="745">
        <v>5578950</v>
      </c>
      <c r="O38" s="745">
        <v>0</v>
      </c>
      <c r="P38" s="745">
        <v>0</v>
      </c>
      <c r="Q38" s="745">
        <v>1833996.688</v>
      </c>
      <c r="R38" s="745">
        <v>0</v>
      </c>
      <c r="S38" s="745">
        <v>0</v>
      </c>
      <c r="T38" s="743">
        <f t="shared" si="3"/>
        <v>7412946.688</v>
      </c>
      <c r="U38" s="746">
        <f t="shared" si="1"/>
        <v>0.0852056805317431</v>
      </c>
      <c r="V38" s="409">
        <f t="shared" si="8"/>
        <v>7932580.188</v>
      </c>
      <c r="W38" s="409">
        <f t="shared" si="9"/>
        <v>7932580.688</v>
      </c>
      <c r="X38" s="409">
        <f t="shared" si="10"/>
        <v>-0.5</v>
      </c>
      <c r="Y38" s="422"/>
      <c r="Z38" s="422"/>
      <c r="AA38" s="422"/>
    </row>
    <row r="39" spans="1:27" ht="19.5" customHeight="1">
      <c r="A39" s="737" t="s">
        <v>19</v>
      </c>
      <c r="B39" s="738" t="s">
        <v>382</v>
      </c>
      <c r="C39" s="739">
        <f>SUM(C40:C41)</f>
        <v>11187645.7</v>
      </c>
      <c r="D39" s="739">
        <f aca="true" t="shared" si="15" ref="D39:T39">SUM(D40:D41)</f>
        <v>4399060.7</v>
      </c>
      <c r="E39" s="739">
        <f t="shared" si="15"/>
        <v>6788585</v>
      </c>
      <c r="F39" s="739">
        <f t="shared" si="15"/>
        <v>43460</v>
      </c>
      <c r="G39" s="739">
        <f t="shared" si="15"/>
        <v>0</v>
      </c>
      <c r="H39" s="739">
        <f t="shared" si="15"/>
        <v>0</v>
      </c>
      <c r="I39" s="739">
        <f t="shared" si="15"/>
        <v>9961652</v>
      </c>
      <c r="J39" s="739">
        <f t="shared" si="15"/>
        <v>3259594</v>
      </c>
      <c r="K39" s="739">
        <f t="shared" si="15"/>
        <v>3203393</v>
      </c>
      <c r="L39" s="739">
        <f t="shared" si="15"/>
        <v>56201</v>
      </c>
      <c r="M39" s="739">
        <f t="shared" si="15"/>
        <v>0</v>
      </c>
      <c r="N39" s="739">
        <f t="shared" si="15"/>
        <v>6702058</v>
      </c>
      <c r="O39" s="739">
        <f t="shared" si="15"/>
        <v>0</v>
      </c>
      <c r="P39" s="739">
        <f t="shared" si="15"/>
        <v>0</v>
      </c>
      <c r="Q39" s="739">
        <f t="shared" si="15"/>
        <v>1182533.7</v>
      </c>
      <c r="R39" s="739">
        <f t="shared" si="15"/>
        <v>0</v>
      </c>
      <c r="S39" s="739">
        <f t="shared" si="15"/>
        <v>0</v>
      </c>
      <c r="T39" s="739">
        <f t="shared" si="15"/>
        <v>7884591.7</v>
      </c>
      <c r="U39" s="740">
        <f t="shared" si="1"/>
        <v>0.3272142010180641</v>
      </c>
      <c r="V39" s="409">
        <f t="shared" si="8"/>
        <v>11144185.7</v>
      </c>
      <c r="W39" s="409">
        <f t="shared" si="9"/>
        <v>11144185.7</v>
      </c>
      <c r="X39" s="409">
        <f t="shared" si="10"/>
        <v>0</v>
      </c>
      <c r="Y39" s="428">
        <f>'[4]05'!$Y$10+'[4]05'!$AB$10</f>
        <v>0</v>
      </c>
      <c r="Z39" s="432">
        <f>Y39+Q39</f>
        <v>1182533.7</v>
      </c>
      <c r="AA39" s="430">
        <f>T39+Y39</f>
        <v>7884591.7</v>
      </c>
    </row>
    <row r="40" spans="1:27" ht="19.5" customHeight="1">
      <c r="A40" s="391" t="s">
        <v>47</v>
      </c>
      <c r="B40" s="388" t="s">
        <v>383</v>
      </c>
      <c r="C40" s="382">
        <f t="shared" si="4"/>
        <v>539479.7</v>
      </c>
      <c r="D40" s="249">
        <v>363214.7</v>
      </c>
      <c r="E40" s="249">
        <v>176265</v>
      </c>
      <c r="F40" s="249">
        <v>0</v>
      </c>
      <c r="G40" s="249">
        <v>0</v>
      </c>
      <c r="H40" s="382">
        <v>0</v>
      </c>
      <c r="I40" s="382">
        <f t="shared" si="6"/>
        <v>433216</v>
      </c>
      <c r="J40" s="382">
        <f t="shared" si="7"/>
        <v>56515</v>
      </c>
      <c r="K40" s="250">
        <v>56515</v>
      </c>
      <c r="L40" s="250">
        <v>0</v>
      </c>
      <c r="M40" s="250">
        <v>0</v>
      </c>
      <c r="N40" s="250">
        <v>376701</v>
      </c>
      <c r="O40" s="250">
        <v>0</v>
      </c>
      <c r="P40" s="250">
        <v>0</v>
      </c>
      <c r="Q40" s="250">
        <v>106263.70000000001</v>
      </c>
      <c r="R40" s="250">
        <v>0</v>
      </c>
      <c r="S40" s="250">
        <v>0</v>
      </c>
      <c r="T40" s="382">
        <f t="shared" si="3"/>
        <v>482964.7</v>
      </c>
      <c r="U40" s="264">
        <f t="shared" si="1"/>
        <v>0.13045455384842666</v>
      </c>
      <c r="V40" s="409">
        <f t="shared" si="8"/>
        <v>539479.7</v>
      </c>
      <c r="W40" s="409">
        <f t="shared" si="9"/>
        <v>539479.7</v>
      </c>
      <c r="X40" s="409">
        <f t="shared" si="10"/>
        <v>0</v>
      </c>
      <c r="Y40" s="422"/>
      <c r="Z40" s="422"/>
      <c r="AA40" s="422"/>
    </row>
    <row r="41" spans="1:27" ht="19.5" customHeight="1">
      <c r="A41" s="391" t="s">
        <v>48</v>
      </c>
      <c r="B41" s="388" t="s">
        <v>384</v>
      </c>
      <c r="C41" s="382">
        <f t="shared" si="4"/>
        <v>10648166</v>
      </c>
      <c r="D41" s="249">
        <v>4035846</v>
      </c>
      <c r="E41" s="249">
        <v>6612320</v>
      </c>
      <c r="F41" s="249">
        <v>43460</v>
      </c>
      <c r="G41" s="249">
        <v>0</v>
      </c>
      <c r="H41" s="382">
        <v>0</v>
      </c>
      <c r="I41" s="382">
        <f t="shared" si="6"/>
        <v>9528436</v>
      </c>
      <c r="J41" s="382">
        <f t="shared" si="7"/>
        <v>3203079</v>
      </c>
      <c r="K41" s="250">
        <v>3146878</v>
      </c>
      <c r="L41" s="250">
        <v>56201</v>
      </c>
      <c r="M41" s="250">
        <v>0</v>
      </c>
      <c r="N41" s="250">
        <v>6325357</v>
      </c>
      <c r="O41" s="250">
        <v>0</v>
      </c>
      <c r="P41" s="250">
        <v>0</v>
      </c>
      <c r="Q41" s="250">
        <v>1076270</v>
      </c>
      <c r="R41" s="250">
        <v>0</v>
      </c>
      <c r="S41" s="250">
        <v>0</v>
      </c>
      <c r="T41" s="382">
        <f t="shared" si="3"/>
        <v>7401627</v>
      </c>
      <c r="U41" s="264">
        <f t="shared" si="1"/>
        <v>0.3361599951975329</v>
      </c>
      <c r="V41" s="409">
        <f t="shared" si="8"/>
        <v>10604706</v>
      </c>
      <c r="W41" s="409">
        <f t="shared" si="9"/>
        <v>10604706</v>
      </c>
      <c r="X41" s="409">
        <f t="shared" si="10"/>
        <v>0</v>
      </c>
      <c r="Y41" s="422"/>
      <c r="Z41" s="422"/>
      <c r="AA41" s="422"/>
    </row>
    <row r="42" spans="1:27" ht="19.5" customHeight="1">
      <c r="A42" s="389" t="s">
        <v>22</v>
      </c>
      <c r="B42" s="390" t="s">
        <v>385</v>
      </c>
      <c r="C42" s="383">
        <f>SUM(C43:C47)</f>
        <v>36050346.634</v>
      </c>
      <c r="D42" s="383">
        <f aca="true" t="shared" si="16" ref="D42:T42">SUM(D43:D47)</f>
        <v>32011768.634</v>
      </c>
      <c r="E42" s="383">
        <f t="shared" si="16"/>
        <v>4038578</v>
      </c>
      <c r="F42" s="383">
        <f t="shared" si="16"/>
        <v>35667</v>
      </c>
      <c r="G42" s="383">
        <f t="shared" si="16"/>
        <v>0</v>
      </c>
      <c r="H42" s="383">
        <f t="shared" si="16"/>
        <v>0</v>
      </c>
      <c r="I42" s="383">
        <f t="shared" si="16"/>
        <v>18068488.8</v>
      </c>
      <c r="J42" s="383">
        <f t="shared" si="16"/>
        <v>2110192</v>
      </c>
      <c r="K42" s="383">
        <f t="shared" si="16"/>
        <v>1962561</v>
      </c>
      <c r="L42" s="383">
        <f t="shared" si="16"/>
        <v>147631</v>
      </c>
      <c r="M42" s="383">
        <f t="shared" si="16"/>
        <v>0</v>
      </c>
      <c r="N42" s="383">
        <f t="shared" si="16"/>
        <v>15935234.800000003</v>
      </c>
      <c r="O42" s="383">
        <f t="shared" si="16"/>
        <v>23062</v>
      </c>
      <c r="P42" s="383">
        <f t="shared" si="16"/>
        <v>0</v>
      </c>
      <c r="Q42" s="383">
        <f t="shared" si="16"/>
        <v>17946191.354000002</v>
      </c>
      <c r="R42" s="383">
        <f t="shared" si="16"/>
        <v>0</v>
      </c>
      <c r="S42" s="383">
        <f t="shared" si="16"/>
        <v>0</v>
      </c>
      <c r="T42" s="383">
        <f t="shared" si="16"/>
        <v>33904488.154</v>
      </c>
      <c r="U42" s="384">
        <f t="shared" si="1"/>
        <v>0.11678851637000212</v>
      </c>
      <c r="V42" s="409">
        <f t="shared" si="8"/>
        <v>36014679.634</v>
      </c>
      <c r="W42" s="409">
        <f t="shared" si="9"/>
        <v>36014680.154</v>
      </c>
      <c r="X42" s="417">
        <f t="shared" si="10"/>
        <v>-0.5199999958276749</v>
      </c>
      <c r="Y42" s="428">
        <f>'[5]05'!$Y$10+'[5]05'!$AB$10</f>
        <v>0</v>
      </c>
      <c r="Z42" s="430">
        <f>Q42+Y42</f>
        <v>17946191.354000002</v>
      </c>
      <c r="AA42" s="430">
        <f>T42+Y42</f>
        <v>33904488.154</v>
      </c>
    </row>
    <row r="43" spans="1:27" ht="19.5" customHeight="1">
      <c r="A43" s="391" t="s">
        <v>49</v>
      </c>
      <c r="B43" s="388" t="s">
        <v>386</v>
      </c>
      <c r="C43" s="382">
        <f t="shared" si="4"/>
        <v>469242.88</v>
      </c>
      <c r="D43" s="249">
        <v>151984.88</v>
      </c>
      <c r="E43" s="249">
        <v>317258</v>
      </c>
      <c r="F43" s="249">
        <v>0</v>
      </c>
      <c r="G43" s="249">
        <v>0</v>
      </c>
      <c r="H43" s="382">
        <v>0</v>
      </c>
      <c r="I43" s="382">
        <f t="shared" si="6"/>
        <v>436442.58</v>
      </c>
      <c r="J43" s="382">
        <f t="shared" si="7"/>
        <v>167458</v>
      </c>
      <c r="K43" s="250">
        <v>167458</v>
      </c>
      <c r="L43" s="250">
        <v>0</v>
      </c>
      <c r="M43" s="250">
        <v>0</v>
      </c>
      <c r="N43" s="250">
        <v>268984.58</v>
      </c>
      <c r="O43" s="250">
        <v>0</v>
      </c>
      <c r="P43" s="250">
        <v>0</v>
      </c>
      <c r="Q43" s="250">
        <v>32800</v>
      </c>
      <c r="R43" s="250">
        <v>0</v>
      </c>
      <c r="S43" s="250">
        <v>0</v>
      </c>
      <c r="T43" s="382">
        <f t="shared" si="3"/>
        <v>301784.58</v>
      </c>
      <c r="U43" s="264">
        <f t="shared" si="1"/>
        <v>0.38368850262043636</v>
      </c>
      <c r="V43" s="409">
        <f t="shared" si="8"/>
        <v>469242.88</v>
      </c>
      <c r="W43" s="409">
        <f t="shared" si="9"/>
        <v>469242.58</v>
      </c>
      <c r="X43" s="409">
        <f t="shared" si="10"/>
        <v>0.29999999998835847</v>
      </c>
      <c r="Y43" s="422"/>
      <c r="Z43" s="422"/>
      <c r="AA43" s="422"/>
    </row>
    <row r="44" spans="1:27" ht="19.5" customHeight="1">
      <c r="A44" s="391" t="s">
        <v>50</v>
      </c>
      <c r="B44" s="388" t="s">
        <v>387</v>
      </c>
      <c r="C44" s="382">
        <f t="shared" si="4"/>
        <v>9876404.792</v>
      </c>
      <c r="D44" s="249">
        <v>8028286.792</v>
      </c>
      <c r="E44" s="249">
        <v>1848118</v>
      </c>
      <c r="F44" s="249">
        <v>600</v>
      </c>
      <c r="G44" s="249">
        <v>0</v>
      </c>
      <c r="H44" s="382">
        <v>0</v>
      </c>
      <c r="I44" s="382">
        <f t="shared" si="6"/>
        <v>3669373.55</v>
      </c>
      <c r="J44" s="382">
        <f t="shared" si="7"/>
        <v>1276711</v>
      </c>
      <c r="K44" s="250">
        <v>1188228</v>
      </c>
      <c r="L44" s="250">
        <v>88483</v>
      </c>
      <c r="M44" s="250">
        <v>0</v>
      </c>
      <c r="N44" s="250">
        <v>2369600.55</v>
      </c>
      <c r="O44" s="250">
        <v>23062</v>
      </c>
      <c r="P44" s="250">
        <v>0</v>
      </c>
      <c r="Q44" s="250">
        <v>6206431.092</v>
      </c>
      <c r="R44" s="250">
        <v>0</v>
      </c>
      <c r="S44" s="250">
        <v>0</v>
      </c>
      <c r="T44" s="382">
        <f t="shared" si="3"/>
        <v>8599093.642</v>
      </c>
      <c r="U44" s="264">
        <f t="shared" si="1"/>
        <v>0.3479370477284876</v>
      </c>
      <c r="V44" s="409">
        <f t="shared" si="8"/>
        <v>9875804.792</v>
      </c>
      <c r="W44" s="409">
        <f t="shared" si="9"/>
        <v>9875804.642</v>
      </c>
      <c r="X44" s="409">
        <f t="shared" si="10"/>
        <v>0.14999999850988388</v>
      </c>
      <c r="Y44" s="422"/>
      <c r="Z44" s="422"/>
      <c r="AA44" s="422"/>
    </row>
    <row r="45" spans="1:27" ht="19.5" customHeight="1">
      <c r="A45" s="391" t="s">
        <v>419</v>
      </c>
      <c r="B45" s="388" t="s">
        <v>388</v>
      </c>
      <c r="C45" s="382">
        <f t="shared" si="4"/>
        <v>11971142.537</v>
      </c>
      <c r="D45" s="249">
        <v>11116521.537</v>
      </c>
      <c r="E45" s="249">
        <v>854621</v>
      </c>
      <c r="F45" s="249">
        <v>24200</v>
      </c>
      <c r="G45" s="249">
        <v>0</v>
      </c>
      <c r="H45" s="382">
        <v>0</v>
      </c>
      <c r="I45" s="382">
        <f t="shared" si="6"/>
        <v>9956307.56</v>
      </c>
      <c r="J45" s="382">
        <f t="shared" si="7"/>
        <v>178015</v>
      </c>
      <c r="K45" s="250">
        <v>161041</v>
      </c>
      <c r="L45" s="250">
        <v>16974</v>
      </c>
      <c r="M45" s="250">
        <v>0</v>
      </c>
      <c r="N45" s="250">
        <v>9778292.56</v>
      </c>
      <c r="O45" s="250">
        <v>0</v>
      </c>
      <c r="P45" s="250">
        <v>0</v>
      </c>
      <c r="Q45" s="250">
        <v>1990635.137</v>
      </c>
      <c r="R45" s="250">
        <v>0</v>
      </c>
      <c r="S45" s="250">
        <v>0</v>
      </c>
      <c r="T45" s="382">
        <f t="shared" si="3"/>
        <v>11768927.697</v>
      </c>
      <c r="U45" s="264">
        <f t="shared" si="1"/>
        <v>0.01787962042426098</v>
      </c>
      <c r="V45" s="409">
        <f t="shared" si="8"/>
        <v>11946942.537</v>
      </c>
      <c r="W45" s="409">
        <f t="shared" si="9"/>
        <v>11946942.697</v>
      </c>
      <c r="X45" s="409">
        <f t="shared" si="10"/>
        <v>-0.1600000001490116</v>
      </c>
      <c r="Y45" s="422"/>
      <c r="Z45" s="422"/>
      <c r="AA45" s="422"/>
    </row>
    <row r="46" spans="1:27" ht="19.5" customHeight="1">
      <c r="A46" s="391" t="s">
        <v>420</v>
      </c>
      <c r="B46" s="388" t="s">
        <v>389</v>
      </c>
      <c r="C46" s="382">
        <f t="shared" si="4"/>
        <v>1962728.55</v>
      </c>
      <c r="D46" s="249">
        <v>1961528.55</v>
      </c>
      <c r="E46" s="249">
        <v>1200</v>
      </c>
      <c r="F46" s="249">
        <v>0</v>
      </c>
      <c r="G46" s="249">
        <v>0</v>
      </c>
      <c r="H46" s="382">
        <v>0</v>
      </c>
      <c r="I46" s="382">
        <f t="shared" si="6"/>
        <v>103150.55</v>
      </c>
      <c r="J46" s="382">
        <f t="shared" si="7"/>
        <v>1200</v>
      </c>
      <c r="K46" s="250">
        <v>1200</v>
      </c>
      <c r="L46" s="250">
        <v>0</v>
      </c>
      <c r="M46" s="250">
        <v>0</v>
      </c>
      <c r="N46" s="250">
        <v>101950.55</v>
      </c>
      <c r="O46" s="250">
        <v>0</v>
      </c>
      <c r="P46" s="250">
        <v>0</v>
      </c>
      <c r="Q46" s="250">
        <v>1859578.25</v>
      </c>
      <c r="R46" s="250">
        <v>0</v>
      </c>
      <c r="S46" s="250">
        <v>0</v>
      </c>
      <c r="T46" s="382">
        <f t="shared" si="3"/>
        <v>1961528.8</v>
      </c>
      <c r="U46" s="264">
        <f t="shared" si="1"/>
        <v>0.01163348135322594</v>
      </c>
      <c r="V46" s="409">
        <f t="shared" si="8"/>
        <v>1962728.55</v>
      </c>
      <c r="W46" s="409">
        <f t="shared" si="9"/>
        <v>1962728.8</v>
      </c>
      <c r="X46" s="409">
        <f t="shared" si="10"/>
        <v>-0.25</v>
      </c>
      <c r="Y46" s="422"/>
      <c r="Z46" s="422"/>
      <c r="AA46" s="422"/>
    </row>
    <row r="47" spans="1:27" ht="19.5" customHeight="1">
      <c r="A47" s="391" t="s">
        <v>421</v>
      </c>
      <c r="B47" s="388" t="s">
        <v>390</v>
      </c>
      <c r="C47" s="382">
        <f t="shared" si="4"/>
        <v>11770827.875</v>
      </c>
      <c r="D47" s="249">
        <v>10753446.875</v>
      </c>
      <c r="E47" s="249">
        <v>1017381</v>
      </c>
      <c r="F47" s="249">
        <v>10867</v>
      </c>
      <c r="G47" s="249">
        <v>0</v>
      </c>
      <c r="H47" s="382">
        <v>0</v>
      </c>
      <c r="I47" s="382">
        <f t="shared" si="6"/>
        <v>3903214.56</v>
      </c>
      <c r="J47" s="382">
        <f t="shared" si="7"/>
        <v>486808</v>
      </c>
      <c r="K47" s="250">
        <v>444634</v>
      </c>
      <c r="L47" s="250">
        <v>42174</v>
      </c>
      <c r="M47" s="250">
        <v>0</v>
      </c>
      <c r="N47" s="250">
        <v>3416406.56</v>
      </c>
      <c r="O47" s="250">
        <v>0</v>
      </c>
      <c r="P47" s="250">
        <v>0</v>
      </c>
      <c r="Q47" s="250">
        <v>7856746.875</v>
      </c>
      <c r="R47" s="250">
        <v>0</v>
      </c>
      <c r="S47" s="250">
        <v>0</v>
      </c>
      <c r="T47" s="382">
        <f t="shared" si="3"/>
        <v>11273153.435</v>
      </c>
      <c r="U47" s="264">
        <f t="shared" si="1"/>
        <v>0.12471976431651761</v>
      </c>
      <c r="V47" s="409">
        <f t="shared" si="8"/>
        <v>11759960.875</v>
      </c>
      <c r="W47" s="409">
        <f t="shared" si="9"/>
        <v>11759961.435</v>
      </c>
      <c r="X47" s="409">
        <f t="shared" si="10"/>
        <v>-0.5600000005215406</v>
      </c>
      <c r="Y47" s="423"/>
      <c r="Z47" s="423"/>
      <c r="AA47" s="423"/>
    </row>
    <row r="48" spans="1:27" ht="19.5" customHeight="1">
      <c r="A48" s="389" t="s">
        <v>23</v>
      </c>
      <c r="B48" s="390" t="s">
        <v>391</v>
      </c>
      <c r="C48" s="383">
        <f>SUM(C49:C51)</f>
        <v>6635601.5600000005</v>
      </c>
      <c r="D48" s="383">
        <f aca="true" t="shared" si="17" ref="D48:T48">SUM(D49:D51)</f>
        <v>1044506.56</v>
      </c>
      <c r="E48" s="383">
        <f t="shared" si="17"/>
        <v>5591095</v>
      </c>
      <c r="F48" s="383">
        <f t="shared" si="17"/>
        <v>50125</v>
      </c>
      <c r="G48" s="383">
        <f t="shared" si="17"/>
        <v>0</v>
      </c>
      <c r="H48" s="383">
        <f t="shared" si="17"/>
        <v>0</v>
      </c>
      <c r="I48" s="383">
        <f t="shared" si="17"/>
        <v>5636800</v>
      </c>
      <c r="J48" s="383">
        <f t="shared" si="17"/>
        <v>343324</v>
      </c>
      <c r="K48" s="383">
        <f t="shared" si="17"/>
        <v>343324</v>
      </c>
      <c r="L48" s="383">
        <f t="shared" si="17"/>
        <v>0</v>
      </c>
      <c r="M48" s="383">
        <f t="shared" si="17"/>
        <v>0</v>
      </c>
      <c r="N48" s="383">
        <f t="shared" si="17"/>
        <v>5293476</v>
      </c>
      <c r="O48" s="383">
        <f t="shared" si="17"/>
        <v>0</v>
      </c>
      <c r="P48" s="383">
        <f t="shared" si="17"/>
        <v>0</v>
      </c>
      <c r="Q48" s="383">
        <f t="shared" si="17"/>
        <v>948676.56</v>
      </c>
      <c r="R48" s="383">
        <f t="shared" si="17"/>
        <v>0</v>
      </c>
      <c r="S48" s="383">
        <f t="shared" si="17"/>
        <v>0</v>
      </c>
      <c r="T48" s="383">
        <f t="shared" si="17"/>
        <v>6242152.5600000005</v>
      </c>
      <c r="U48" s="384">
        <f t="shared" si="1"/>
        <v>0.060907607152994606</v>
      </c>
      <c r="V48" s="409">
        <f t="shared" si="8"/>
        <v>6585476.5600000005</v>
      </c>
      <c r="W48" s="409">
        <f t="shared" si="9"/>
        <v>6585476.5600000005</v>
      </c>
      <c r="X48" s="409">
        <f t="shared" si="10"/>
        <v>0</v>
      </c>
      <c r="Y48" s="428">
        <f>'[6]05'!$Y$10+'[6]05'!$AB$10</f>
        <v>38620</v>
      </c>
      <c r="Z48" s="432">
        <f>Y48+Q48</f>
        <v>987296.56</v>
      </c>
      <c r="AA48" s="430">
        <f>T48+Y48</f>
        <v>6280772.5600000005</v>
      </c>
    </row>
    <row r="49" spans="1:27" ht="19.5" customHeight="1">
      <c r="A49" s="391" t="s">
        <v>76</v>
      </c>
      <c r="B49" s="388" t="s">
        <v>392</v>
      </c>
      <c r="C49" s="382">
        <f t="shared" si="4"/>
        <v>1032657.728</v>
      </c>
      <c r="D49" s="249">
        <v>777562.728</v>
      </c>
      <c r="E49" s="249">
        <v>255095</v>
      </c>
      <c r="F49" s="249">
        <v>50125</v>
      </c>
      <c r="G49" s="249">
        <v>0</v>
      </c>
      <c r="H49" s="382">
        <v>0</v>
      </c>
      <c r="I49" s="382">
        <f t="shared" si="6"/>
        <v>204970</v>
      </c>
      <c r="J49" s="382">
        <f t="shared" si="7"/>
        <v>204970</v>
      </c>
      <c r="K49" s="250">
        <v>204970</v>
      </c>
      <c r="L49" s="250">
        <v>0</v>
      </c>
      <c r="M49" s="250">
        <v>0</v>
      </c>
      <c r="N49" s="250">
        <v>0</v>
      </c>
      <c r="O49" s="250">
        <v>0</v>
      </c>
      <c r="P49" s="250">
        <v>0</v>
      </c>
      <c r="Q49" s="250">
        <v>777562.728</v>
      </c>
      <c r="R49" s="250">
        <v>0</v>
      </c>
      <c r="S49" s="250">
        <v>0</v>
      </c>
      <c r="T49" s="382">
        <f t="shared" si="3"/>
        <v>777562.728</v>
      </c>
      <c r="U49" s="264">
        <f t="shared" si="1"/>
        <v>1</v>
      </c>
      <c r="V49" s="409">
        <f t="shared" si="8"/>
        <v>982532.728</v>
      </c>
      <c r="W49" s="409">
        <f t="shared" si="9"/>
        <v>982532.728</v>
      </c>
      <c r="X49" s="409">
        <f t="shared" si="10"/>
        <v>0</v>
      </c>
      <c r="Y49" s="422"/>
      <c r="Z49" s="422"/>
      <c r="AA49" s="422"/>
    </row>
    <row r="50" spans="1:27" ht="19.5" customHeight="1">
      <c r="A50" s="391" t="s">
        <v>51</v>
      </c>
      <c r="B50" s="388" t="s">
        <v>393</v>
      </c>
      <c r="C50" s="382">
        <f t="shared" si="4"/>
        <v>2631073.832</v>
      </c>
      <c r="D50" s="249">
        <v>204767.832</v>
      </c>
      <c r="E50" s="249">
        <v>2426306</v>
      </c>
      <c r="F50" s="249">
        <v>0</v>
      </c>
      <c r="G50" s="249">
        <v>0</v>
      </c>
      <c r="H50" s="382">
        <v>0</v>
      </c>
      <c r="I50" s="382">
        <f t="shared" si="6"/>
        <v>2509759</v>
      </c>
      <c r="J50" s="382">
        <f t="shared" si="7"/>
        <v>105624</v>
      </c>
      <c r="K50" s="250">
        <v>105624</v>
      </c>
      <c r="L50" s="250">
        <v>0</v>
      </c>
      <c r="M50" s="250">
        <v>0</v>
      </c>
      <c r="N50" s="250">
        <v>2404135</v>
      </c>
      <c r="O50" s="250">
        <v>0</v>
      </c>
      <c r="P50" s="250">
        <v>0</v>
      </c>
      <c r="Q50" s="250">
        <v>121314.832</v>
      </c>
      <c r="R50" s="250">
        <v>0</v>
      </c>
      <c r="S50" s="250">
        <v>0</v>
      </c>
      <c r="T50" s="382">
        <f t="shared" si="3"/>
        <v>2525449.832</v>
      </c>
      <c r="U50" s="264">
        <f t="shared" si="1"/>
        <v>0.04208531576139382</v>
      </c>
      <c r="V50" s="409">
        <f t="shared" si="8"/>
        <v>2631073.832</v>
      </c>
      <c r="W50" s="409">
        <f t="shared" si="9"/>
        <v>2631073.832</v>
      </c>
      <c r="X50" s="409">
        <f t="shared" si="10"/>
        <v>0</v>
      </c>
      <c r="Y50" s="422"/>
      <c r="Z50" s="422"/>
      <c r="AA50" s="422"/>
    </row>
    <row r="51" spans="1:27" ht="19.5" customHeight="1">
      <c r="A51" s="391" t="s">
        <v>52</v>
      </c>
      <c r="B51" s="388" t="s">
        <v>394</v>
      </c>
      <c r="C51" s="382">
        <f t="shared" si="4"/>
        <v>2971870</v>
      </c>
      <c r="D51" s="249">
        <v>62176</v>
      </c>
      <c r="E51" s="249">
        <v>2909694</v>
      </c>
      <c r="F51" s="249">
        <v>0</v>
      </c>
      <c r="G51" s="249">
        <v>0</v>
      </c>
      <c r="H51" s="382">
        <v>0</v>
      </c>
      <c r="I51" s="382">
        <f t="shared" si="6"/>
        <v>2922071</v>
      </c>
      <c r="J51" s="382">
        <f t="shared" si="7"/>
        <v>32730</v>
      </c>
      <c r="K51" s="250">
        <v>32730</v>
      </c>
      <c r="L51" s="250">
        <v>0</v>
      </c>
      <c r="M51" s="250">
        <v>0</v>
      </c>
      <c r="N51" s="250">
        <v>2889341</v>
      </c>
      <c r="O51" s="250">
        <v>0</v>
      </c>
      <c r="P51" s="250">
        <v>0</v>
      </c>
      <c r="Q51" s="250">
        <v>49799</v>
      </c>
      <c r="R51" s="250">
        <v>0</v>
      </c>
      <c r="S51" s="250">
        <v>0</v>
      </c>
      <c r="T51" s="382">
        <f t="shared" si="3"/>
        <v>2939140</v>
      </c>
      <c r="U51" s="264">
        <f t="shared" si="1"/>
        <v>0.011200959867162708</v>
      </c>
      <c r="V51" s="409">
        <f t="shared" si="8"/>
        <v>2971870</v>
      </c>
      <c r="W51" s="409">
        <f t="shared" si="9"/>
        <v>2971870</v>
      </c>
      <c r="X51" s="409">
        <f t="shared" si="10"/>
        <v>0</v>
      </c>
      <c r="Y51" s="422"/>
      <c r="Z51" s="422"/>
      <c r="AA51" s="422"/>
    </row>
    <row r="52" spans="1:27" ht="19.5" customHeight="1">
      <c r="A52" s="389" t="s">
        <v>24</v>
      </c>
      <c r="B52" s="390" t="s">
        <v>395</v>
      </c>
      <c r="C52" s="383">
        <f>SUM(C53:C55)</f>
        <v>5934833.447000001</v>
      </c>
      <c r="D52" s="383">
        <f aca="true" t="shared" si="18" ref="D52:T52">SUM(D53:D55)</f>
        <v>3665741.4470000006</v>
      </c>
      <c r="E52" s="383">
        <f t="shared" si="18"/>
        <v>2269092</v>
      </c>
      <c r="F52" s="383">
        <f t="shared" si="18"/>
        <v>800</v>
      </c>
      <c r="G52" s="383">
        <f t="shared" si="18"/>
        <v>0</v>
      </c>
      <c r="H52" s="383">
        <f t="shared" si="18"/>
        <v>0</v>
      </c>
      <c r="I52" s="383">
        <f t="shared" si="18"/>
        <v>3003300</v>
      </c>
      <c r="J52" s="383">
        <f t="shared" si="18"/>
        <v>1099646</v>
      </c>
      <c r="K52" s="383">
        <f t="shared" si="18"/>
        <v>1037893</v>
      </c>
      <c r="L52" s="383">
        <f t="shared" si="18"/>
        <v>61753</v>
      </c>
      <c r="M52" s="383">
        <f t="shared" si="18"/>
        <v>0</v>
      </c>
      <c r="N52" s="383">
        <f t="shared" si="18"/>
        <v>1903654</v>
      </c>
      <c r="O52" s="383">
        <f t="shared" si="18"/>
        <v>0</v>
      </c>
      <c r="P52" s="383">
        <f t="shared" si="18"/>
        <v>0</v>
      </c>
      <c r="Q52" s="383">
        <f t="shared" si="18"/>
        <v>2930733.447</v>
      </c>
      <c r="R52" s="383">
        <f t="shared" si="18"/>
        <v>0</v>
      </c>
      <c r="S52" s="383">
        <f t="shared" si="18"/>
        <v>0</v>
      </c>
      <c r="T52" s="383">
        <f t="shared" si="18"/>
        <v>4834387.447000001</v>
      </c>
      <c r="U52" s="384">
        <f t="shared" si="1"/>
        <v>0.3661459061698798</v>
      </c>
      <c r="V52" s="409">
        <f t="shared" si="8"/>
        <v>5934033.447000001</v>
      </c>
      <c r="W52" s="409">
        <f t="shared" si="9"/>
        <v>5934033.447000001</v>
      </c>
      <c r="X52" s="409">
        <f t="shared" si="10"/>
        <v>0</v>
      </c>
      <c r="Y52" s="428">
        <f>'[7]05'!$Y$10+'[7]05'!$AB$10</f>
        <v>1580425</v>
      </c>
      <c r="Z52" s="432">
        <f>Y52+Q52</f>
        <v>4511158.447000001</v>
      </c>
      <c r="AA52" s="430">
        <f>T52+Y52</f>
        <v>6414812.447000001</v>
      </c>
    </row>
    <row r="53" spans="1:27" ht="19.5" customHeight="1">
      <c r="A53" s="391" t="s">
        <v>422</v>
      </c>
      <c r="B53" s="388" t="s">
        <v>396</v>
      </c>
      <c r="C53" s="382">
        <f t="shared" si="4"/>
        <v>263444</v>
      </c>
      <c r="D53" s="249">
        <v>22000</v>
      </c>
      <c r="E53" s="249">
        <v>241444</v>
      </c>
      <c r="F53" s="249">
        <v>800</v>
      </c>
      <c r="G53" s="249">
        <v>0</v>
      </c>
      <c r="H53" s="382">
        <v>0</v>
      </c>
      <c r="I53" s="382">
        <f t="shared" si="6"/>
        <v>241644</v>
      </c>
      <c r="J53" s="382">
        <f t="shared" si="7"/>
        <v>138244</v>
      </c>
      <c r="K53" s="250">
        <v>108244</v>
      </c>
      <c r="L53" s="250">
        <v>30000</v>
      </c>
      <c r="M53" s="250">
        <v>0</v>
      </c>
      <c r="N53" s="250">
        <v>103400</v>
      </c>
      <c r="O53" s="250">
        <v>0</v>
      </c>
      <c r="P53" s="250">
        <v>0</v>
      </c>
      <c r="Q53" s="250">
        <v>21000</v>
      </c>
      <c r="R53" s="250">
        <v>0</v>
      </c>
      <c r="S53" s="250">
        <v>0</v>
      </c>
      <c r="T53" s="382">
        <f t="shared" si="3"/>
        <v>124400</v>
      </c>
      <c r="U53" s="264">
        <f t="shared" si="1"/>
        <v>0.5720977967588684</v>
      </c>
      <c r="V53" s="409">
        <f t="shared" si="8"/>
        <v>262644</v>
      </c>
      <c r="W53" s="409">
        <f t="shared" si="9"/>
        <v>262644</v>
      </c>
      <c r="X53" s="409">
        <f t="shared" si="10"/>
        <v>0</v>
      </c>
      <c r="Y53" s="422"/>
      <c r="Z53" s="422"/>
      <c r="AA53" s="422"/>
    </row>
    <row r="54" spans="1:27" ht="19.5" customHeight="1">
      <c r="A54" s="391" t="s">
        <v>423</v>
      </c>
      <c r="B54" s="388" t="s">
        <v>397</v>
      </c>
      <c r="C54" s="382">
        <f t="shared" si="4"/>
        <v>3437582.447</v>
      </c>
      <c r="D54" s="249">
        <v>3260082.447</v>
      </c>
      <c r="E54" s="249">
        <v>177500</v>
      </c>
      <c r="F54" s="249">
        <v>0</v>
      </c>
      <c r="G54" s="249">
        <v>0</v>
      </c>
      <c r="H54" s="382">
        <v>0</v>
      </c>
      <c r="I54" s="382">
        <f t="shared" si="6"/>
        <v>589354</v>
      </c>
      <c r="J54" s="382">
        <f t="shared" si="7"/>
        <v>442969</v>
      </c>
      <c r="K54" s="250">
        <v>442969</v>
      </c>
      <c r="L54" s="250">
        <v>0</v>
      </c>
      <c r="M54" s="250">
        <v>0</v>
      </c>
      <c r="N54" s="250">
        <v>146385</v>
      </c>
      <c r="O54" s="250">
        <v>0</v>
      </c>
      <c r="P54" s="250">
        <v>0</v>
      </c>
      <c r="Q54" s="250">
        <v>2848228.447</v>
      </c>
      <c r="R54" s="250">
        <v>0</v>
      </c>
      <c r="S54" s="250">
        <v>0</v>
      </c>
      <c r="T54" s="382">
        <f t="shared" si="3"/>
        <v>2994613.447</v>
      </c>
      <c r="U54" s="264">
        <f t="shared" si="1"/>
        <v>0.7516178731288835</v>
      </c>
      <c r="V54" s="409">
        <f t="shared" si="8"/>
        <v>3437582.447</v>
      </c>
      <c r="W54" s="409">
        <f t="shared" si="9"/>
        <v>3437582.447</v>
      </c>
      <c r="X54" s="409">
        <f t="shared" si="10"/>
        <v>0</v>
      </c>
      <c r="Y54" s="422"/>
      <c r="Z54" s="422"/>
      <c r="AA54" s="422"/>
    </row>
    <row r="55" spans="1:27" ht="19.5" customHeight="1">
      <c r="A55" s="391" t="s">
        <v>424</v>
      </c>
      <c r="B55" s="388" t="s">
        <v>398</v>
      </c>
      <c r="C55" s="382">
        <f t="shared" si="4"/>
        <v>2233807</v>
      </c>
      <c r="D55" s="249">
        <v>383659.00000000023</v>
      </c>
      <c r="E55" s="249">
        <v>1850148</v>
      </c>
      <c r="F55" s="249">
        <v>0</v>
      </c>
      <c r="G55" s="249">
        <v>0</v>
      </c>
      <c r="H55" s="382">
        <v>0</v>
      </c>
      <c r="I55" s="382">
        <f t="shared" si="6"/>
        <v>2172302</v>
      </c>
      <c r="J55" s="382">
        <f t="shared" si="7"/>
        <v>518433</v>
      </c>
      <c r="K55" s="250">
        <v>486680</v>
      </c>
      <c r="L55" s="250">
        <v>31753</v>
      </c>
      <c r="M55" s="250">
        <v>0</v>
      </c>
      <c r="N55" s="250">
        <v>1653869</v>
      </c>
      <c r="O55" s="250">
        <v>0</v>
      </c>
      <c r="P55" s="250">
        <v>0</v>
      </c>
      <c r="Q55" s="250">
        <v>61505</v>
      </c>
      <c r="R55" s="250">
        <v>0</v>
      </c>
      <c r="S55" s="250">
        <v>0</v>
      </c>
      <c r="T55" s="382">
        <f t="shared" si="3"/>
        <v>1715374</v>
      </c>
      <c r="U55" s="264">
        <f t="shared" si="1"/>
        <v>0.23865604322050984</v>
      </c>
      <c r="V55" s="409">
        <f t="shared" si="8"/>
        <v>2233807</v>
      </c>
      <c r="W55" s="409">
        <f t="shared" si="9"/>
        <v>2233807</v>
      </c>
      <c r="X55" s="409">
        <f t="shared" si="10"/>
        <v>0</v>
      </c>
      <c r="Y55" s="422"/>
      <c r="Z55" s="422"/>
      <c r="AA55" s="422"/>
    </row>
    <row r="56" spans="1:27" ht="19.5" customHeight="1">
      <c r="A56" s="389" t="s">
        <v>25</v>
      </c>
      <c r="B56" s="390" t="s">
        <v>399</v>
      </c>
      <c r="C56" s="383">
        <f>SUM(C57:C60)</f>
        <v>10354400.337</v>
      </c>
      <c r="D56" s="383">
        <f aca="true" t="shared" si="19" ref="D56:T56">SUM(D57:D60)</f>
        <v>2948169.3989999997</v>
      </c>
      <c r="E56" s="383">
        <f t="shared" si="19"/>
        <v>7406230.938</v>
      </c>
      <c r="F56" s="383">
        <f t="shared" si="19"/>
        <v>400</v>
      </c>
      <c r="G56" s="383">
        <f t="shared" si="19"/>
        <v>0</v>
      </c>
      <c r="H56" s="383">
        <f t="shared" si="19"/>
        <v>0</v>
      </c>
      <c r="I56" s="383">
        <f t="shared" si="19"/>
        <v>9473437.550999999</v>
      </c>
      <c r="J56" s="383">
        <f t="shared" si="19"/>
        <v>350599.56</v>
      </c>
      <c r="K56" s="383">
        <f t="shared" si="19"/>
        <v>350599.56</v>
      </c>
      <c r="L56" s="383">
        <f t="shared" si="19"/>
        <v>0</v>
      </c>
      <c r="M56" s="383">
        <f t="shared" si="19"/>
        <v>0</v>
      </c>
      <c r="N56" s="383">
        <f t="shared" si="19"/>
        <v>9122837.991</v>
      </c>
      <c r="O56" s="383">
        <f t="shared" si="19"/>
        <v>0</v>
      </c>
      <c r="P56" s="383">
        <f t="shared" si="19"/>
        <v>0</v>
      </c>
      <c r="Q56" s="383">
        <f t="shared" si="19"/>
        <v>880563.346</v>
      </c>
      <c r="R56" s="383">
        <f t="shared" si="19"/>
        <v>0</v>
      </c>
      <c r="S56" s="383">
        <f t="shared" si="19"/>
        <v>0</v>
      </c>
      <c r="T56" s="383">
        <f t="shared" si="19"/>
        <v>10003401.337</v>
      </c>
      <c r="U56" s="384">
        <f t="shared" si="1"/>
        <v>0.03700869490219961</v>
      </c>
      <c r="V56" s="409">
        <f t="shared" si="8"/>
        <v>10354000.337</v>
      </c>
      <c r="W56" s="409">
        <f t="shared" si="9"/>
        <v>10354000.897</v>
      </c>
      <c r="X56" s="409">
        <f t="shared" si="10"/>
        <v>-0.5600000005215406</v>
      </c>
      <c r="Y56" s="431"/>
      <c r="Z56" s="431"/>
      <c r="AA56" s="431"/>
    </row>
    <row r="57" spans="1:27" ht="19.5" customHeight="1">
      <c r="A57" s="391" t="s">
        <v>425</v>
      </c>
      <c r="B57" s="388" t="s">
        <v>400</v>
      </c>
      <c r="C57" s="382">
        <f t="shared" si="4"/>
        <v>167525.991</v>
      </c>
      <c r="D57" s="249">
        <v>93946.99100000001</v>
      </c>
      <c r="E57" s="249">
        <v>73579</v>
      </c>
      <c r="F57" s="249">
        <v>0</v>
      </c>
      <c r="G57" s="249">
        <v>0</v>
      </c>
      <c r="H57" s="382">
        <v>0</v>
      </c>
      <c r="I57" s="382">
        <f t="shared" si="6"/>
        <v>162556.551</v>
      </c>
      <c r="J57" s="382">
        <f t="shared" si="7"/>
        <v>28787.56</v>
      </c>
      <c r="K57" s="250">
        <v>28787.56</v>
      </c>
      <c r="L57" s="250">
        <v>0</v>
      </c>
      <c r="M57" s="250">
        <v>0</v>
      </c>
      <c r="N57" s="250">
        <v>133768.991</v>
      </c>
      <c r="O57" s="250">
        <v>0</v>
      </c>
      <c r="P57" s="250">
        <v>0</v>
      </c>
      <c r="Q57" s="250">
        <v>4970</v>
      </c>
      <c r="R57" s="250">
        <v>0</v>
      </c>
      <c r="S57" s="250">
        <v>0</v>
      </c>
      <c r="T57" s="382">
        <f t="shared" si="3"/>
        <v>138738.991</v>
      </c>
      <c r="U57" s="264">
        <f t="shared" si="1"/>
        <v>0.1770925860748608</v>
      </c>
      <c r="V57" s="409">
        <f t="shared" si="8"/>
        <v>167525.991</v>
      </c>
      <c r="W57" s="409">
        <f t="shared" si="9"/>
        <v>167526.551</v>
      </c>
      <c r="X57" s="409">
        <f t="shared" si="10"/>
        <v>-0.5599999999976717</v>
      </c>
      <c r="Y57" s="422"/>
      <c r="Z57" s="422"/>
      <c r="AA57" s="422"/>
    </row>
    <row r="58" spans="1:27" ht="19.5" customHeight="1">
      <c r="A58" s="391" t="s">
        <v>426</v>
      </c>
      <c r="B58" s="388" t="s">
        <v>401</v>
      </c>
      <c r="C58" s="382">
        <f t="shared" si="4"/>
        <v>3630547.5</v>
      </c>
      <c r="D58" s="249">
        <v>1020552.267</v>
      </c>
      <c r="E58" s="249">
        <v>2609995.233</v>
      </c>
      <c r="F58" s="249">
        <v>400</v>
      </c>
      <c r="G58" s="249">
        <v>0</v>
      </c>
      <c r="H58" s="382">
        <v>0</v>
      </c>
      <c r="I58" s="382">
        <f t="shared" si="6"/>
        <v>3256036</v>
      </c>
      <c r="J58" s="382">
        <f t="shared" si="7"/>
        <v>206053</v>
      </c>
      <c r="K58" s="250">
        <v>206053</v>
      </c>
      <c r="L58" s="250">
        <v>0</v>
      </c>
      <c r="M58" s="250">
        <v>0</v>
      </c>
      <c r="N58" s="250">
        <v>3049983</v>
      </c>
      <c r="O58" s="250">
        <v>0</v>
      </c>
      <c r="P58" s="250">
        <v>0</v>
      </c>
      <c r="Q58" s="250">
        <v>374111.5</v>
      </c>
      <c r="R58" s="250">
        <v>0</v>
      </c>
      <c r="S58" s="250">
        <v>0</v>
      </c>
      <c r="T58" s="382">
        <f t="shared" si="3"/>
        <v>3424094.5</v>
      </c>
      <c r="U58" s="264">
        <f t="shared" si="1"/>
        <v>0.06328339121557625</v>
      </c>
      <c r="V58" s="409">
        <f t="shared" si="8"/>
        <v>3630147.5</v>
      </c>
      <c r="W58" s="409">
        <f t="shared" si="9"/>
        <v>3630147.5</v>
      </c>
      <c r="X58" s="409">
        <f t="shared" si="10"/>
        <v>0</v>
      </c>
      <c r="Y58" s="422"/>
      <c r="Z58" s="422"/>
      <c r="AA58" s="422"/>
    </row>
    <row r="59" spans="1:27" ht="19.5" customHeight="1">
      <c r="A59" s="391" t="s">
        <v>427</v>
      </c>
      <c r="B59" s="388" t="s">
        <v>402</v>
      </c>
      <c r="C59" s="382">
        <f t="shared" si="4"/>
        <v>6404963.846</v>
      </c>
      <c r="D59" s="249">
        <v>1750493.1409999998</v>
      </c>
      <c r="E59" s="249">
        <v>4654470.705</v>
      </c>
      <c r="F59" s="249">
        <v>0</v>
      </c>
      <c r="G59" s="249">
        <v>0</v>
      </c>
      <c r="H59" s="382">
        <v>0</v>
      </c>
      <c r="I59" s="382">
        <f t="shared" si="6"/>
        <v>5903482</v>
      </c>
      <c r="J59" s="382">
        <f t="shared" si="7"/>
        <v>53943</v>
      </c>
      <c r="K59" s="250">
        <v>53943</v>
      </c>
      <c r="L59" s="250">
        <v>0</v>
      </c>
      <c r="M59" s="250">
        <v>0</v>
      </c>
      <c r="N59" s="250">
        <v>5849539</v>
      </c>
      <c r="O59" s="250">
        <v>0</v>
      </c>
      <c r="P59" s="250">
        <v>0</v>
      </c>
      <c r="Q59" s="250">
        <v>501481.846</v>
      </c>
      <c r="R59" s="250">
        <v>0</v>
      </c>
      <c r="S59" s="250">
        <v>0</v>
      </c>
      <c r="T59" s="382">
        <f t="shared" si="3"/>
        <v>6351020.846</v>
      </c>
      <c r="U59" s="264">
        <f t="shared" si="1"/>
        <v>0.009137488688878868</v>
      </c>
      <c r="V59" s="409">
        <f t="shared" si="8"/>
        <v>6404963.846</v>
      </c>
      <c r="W59" s="409">
        <f t="shared" si="9"/>
        <v>6404963.846</v>
      </c>
      <c r="X59" s="409">
        <f t="shared" si="10"/>
        <v>0</v>
      </c>
      <c r="Y59" s="422"/>
      <c r="Z59" s="422"/>
      <c r="AA59" s="422"/>
    </row>
    <row r="60" spans="1:27" ht="19.5" customHeight="1">
      <c r="A60" s="391" t="s">
        <v>428</v>
      </c>
      <c r="B60" s="388" t="s">
        <v>403</v>
      </c>
      <c r="C60" s="382">
        <f t="shared" si="4"/>
        <v>151363</v>
      </c>
      <c r="D60" s="249">
        <v>83177</v>
      </c>
      <c r="E60" s="249">
        <v>68186</v>
      </c>
      <c r="F60" s="249">
        <v>0</v>
      </c>
      <c r="G60" s="249">
        <v>0</v>
      </c>
      <c r="H60" s="382">
        <v>0</v>
      </c>
      <c r="I60" s="382">
        <f t="shared" si="6"/>
        <v>151363</v>
      </c>
      <c r="J60" s="382">
        <f t="shared" si="7"/>
        <v>61816</v>
      </c>
      <c r="K60" s="250">
        <v>61816</v>
      </c>
      <c r="L60" s="250">
        <v>0</v>
      </c>
      <c r="M60" s="250">
        <v>0</v>
      </c>
      <c r="N60" s="250">
        <v>89547</v>
      </c>
      <c r="O60" s="250">
        <v>0</v>
      </c>
      <c r="P60" s="250">
        <v>0</v>
      </c>
      <c r="Q60" s="250">
        <v>0</v>
      </c>
      <c r="R60" s="250">
        <v>0</v>
      </c>
      <c r="S60" s="250">
        <v>0</v>
      </c>
      <c r="T60" s="382">
        <f t="shared" si="3"/>
        <v>89547</v>
      </c>
      <c r="U60" s="264">
        <f t="shared" si="1"/>
        <v>0.40839571097295907</v>
      </c>
      <c r="V60" s="409">
        <f t="shared" si="8"/>
        <v>151363</v>
      </c>
      <c r="W60" s="409">
        <f t="shared" si="9"/>
        <v>151363</v>
      </c>
      <c r="X60" s="409">
        <f t="shared" si="10"/>
        <v>0</v>
      </c>
      <c r="Y60" s="422"/>
      <c r="Z60" s="422"/>
      <c r="AA60" s="422"/>
    </row>
    <row r="61" spans="1:27" ht="19.5" customHeight="1">
      <c r="A61" s="389" t="s">
        <v>26</v>
      </c>
      <c r="B61" s="390" t="s">
        <v>404</v>
      </c>
      <c r="C61" s="383">
        <f>SUM(C62:C63)</f>
        <v>1175882.151</v>
      </c>
      <c r="D61" s="383">
        <f aca="true" t="shared" si="20" ref="D61:T61">SUM(D62:D63)</f>
        <v>915002.1510000001</v>
      </c>
      <c r="E61" s="383">
        <f t="shared" si="20"/>
        <v>260880</v>
      </c>
      <c r="F61" s="383">
        <f t="shared" si="20"/>
        <v>200</v>
      </c>
      <c r="G61" s="383">
        <f t="shared" si="20"/>
        <v>0</v>
      </c>
      <c r="H61" s="383">
        <f t="shared" si="20"/>
        <v>0</v>
      </c>
      <c r="I61" s="383">
        <f t="shared" si="20"/>
        <v>1028927</v>
      </c>
      <c r="J61" s="383">
        <f t="shared" si="20"/>
        <v>768104</v>
      </c>
      <c r="K61" s="383">
        <f t="shared" si="20"/>
        <v>569654</v>
      </c>
      <c r="L61" s="383">
        <f t="shared" si="20"/>
        <v>198450</v>
      </c>
      <c r="M61" s="383">
        <f t="shared" si="20"/>
        <v>0</v>
      </c>
      <c r="N61" s="383">
        <f t="shared" si="20"/>
        <v>260823</v>
      </c>
      <c r="O61" s="383">
        <f t="shared" si="20"/>
        <v>0</v>
      </c>
      <c r="P61" s="383">
        <f t="shared" si="20"/>
        <v>0</v>
      </c>
      <c r="Q61" s="383">
        <f t="shared" si="20"/>
        <v>146755.15099999995</v>
      </c>
      <c r="R61" s="383">
        <f t="shared" si="20"/>
        <v>0</v>
      </c>
      <c r="S61" s="383">
        <f t="shared" si="20"/>
        <v>0</v>
      </c>
      <c r="T61" s="383">
        <f t="shared" si="20"/>
        <v>407578.15099999995</v>
      </c>
      <c r="U61" s="384">
        <f t="shared" si="1"/>
        <v>0.7465097135170911</v>
      </c>
      <c r="V61" s="409">
        <f t="shared" si="8"/>
        <v>1175682.151</v>
      </c>
      <c r="W61" s="409">
        <f t="shared" si="9"/>
        <v>1175682.151</v>
      </c>
      <c r="X61" s="409">
        <f t="shared" si="10"/>
        <v>0</v>
      </c>
      <c r="Y61" s="428">
        <f>'[8]05'!$Y$10+'[8]05'!$AB$10</f>
        <v>423139</v>
      </c>
      <c r="Z61" s="432">
        <f>Y61+Q61</f>
        <v>569894.151</v>
      </c>
      <c r="AA61" s="430">
        <f>T61+Y61</f>
        <v>830717.151</v>
      </c>
    </row>
    <row r="62" spans="1:27" ht="19.5" customHeight="1">
      <c r="A62" s="391" t="s">
        <v>429</v>
      </c>
      <c r="B62" s="388" t="s">
        <v>405</v>
      </c>
      <c r="C62" s="382">
        <f t="shared" si="4"/>
        <v>34000</v>
      </c>
      <c r="D62" s="249">
        <v>32500</v>
      </c>
      <c r="E62" s="249">
        <v>1500</v>
      </c>
      <c r="F62" s="249">
        <v>0</v>
      </c>
      <c r="G62" s="249">
        <v>0</v>
      </c>
      <c r="H62" s="382">
        <v>0</v>
      </c>
      <c r="I62" s="382">
        <f t="shared" si="6"/>
        <v>34000</v>
      </c>
      <c r="J62" s="382">
        <f t="shared" si="7"/>
        <v>10500</v>
      </c>
      <c r="K62" s="250">
        <v>10500</v>
      </c>
      <c r="L62" s="250">
        <v>0</v>
      </c>
      <c r="M62" s="250">
        <v>0</v>
      </c>
      <c r="N62" s="250">
        <v>23500</v>
      </c>
      <c r="O62" s="250">
        <v>0</v>
      </c>
      <c r="P62" s="250">
        <v>0</v>
      </c>
      <c r="Q62" s="250">
        <v>0</v>
      </c>
      <c r="R62" s="250">
        <v>0</v>
      </c>
      <c r="S62" s="250">
        <v>0</v>
      </c>
      <c r="T62" s="382">
        <f t="shared" si="3"/>
        <v>23500</v>
      </c>
      <c r="U62" s="264">
        <f t="shared" si="1"/>
        <v>0.3088235294117647</v>
      </c>
      <c r="V62" s="409">
        <f t="shared" si="8"/>
        <v>34000</v>
      </c>
      <c r="W62" s="409">
        <f t="shared" si="9"/>
        <v>34000</v>
      </c>
      <c r="X62" s="409">
        <f t="shared" si="10"/>
        <v>0</v>
      </c>
      <c r="Y62" s="422"/>
      <c r="Z62" s="422"/>
      <c r="AA62" s="422"/>
    </row>
    <row r="63" spans="1:27" ht="19.5" customHeight="1">
      <c r="A63" s="391" t="s">
        <v>430</v>
      </c>
      <c r="B63" s="388" t="s">
        <v>406</v>
      </c>
      <c r="C63" s="382">
        <f t="shared" si="4"/>
        <v>1141882.151</v>
      </c>
      <c r="D63" s="249">
        <v>882502.1510000001</v>
      </c>
      <c r="E63" s="249">
        <v>259380</v>
      </c>
      <c r="F63" s="249">
        <v>200</v>
      </c>
      <c r="G63" s="249">
        <v>0</v>
      </c>
      <c r="H63" s="382">
        <v>0</v>
      </c>
      <c r="I63" s="382">
        <f t="shared" si="6"/>
        <v>994927</v>
      </c>
      <c r="J63" s="382">
        <f t="shared" si="7"/>
        <v>757604</v>
      </c>
      <c r="K63" s="250">
        <v>559154</v>
      </c>
      <c r="L63" s="250">
        <v>198450</v>
      </c>
      <c r="M63" s="250">
        <v>0</v>
      </c>
      <c r="N63" s="250">
        <v>237323</v>
      </c>
      <c r="O63" s="250">
        <v>0</v>
      </c>
      <c r="P63" s="250">
        <v>0</v>
      </c>
      <c r="Q63" s="250">
        <v>146755.15099999995</v>
      </c>
      <c r="R63" s="250">
        <v>0</v>
      </c>
      <c r="S63" s="250">
        <v>0</v>
      </c>
      <c r="T63" s="382">
        <f t="shared" si="3"/>
        <v>384078.15099999995</v>
      </c>
      <c r="U63" s="264">
        <f t="shared" si="1"/>
        <v>0.7614669216937524</v>
      </c>
      <c r="V63" s="409">
        <f t="shared" si="8"/>
        <v>1141682.151</v>
      </c>
      <c r="W63" s="409">
        <f t="shared" si="9"/>
        <v>1141682.151</v>
      </c>
      <c r="X63" s="409">
        <f t="shared" si="10"/>
        <v>0</v>
      </c>
      <c r="Y63" s="422"/>
      <c r="Z63" s="422"/>
      <c r="AA63" s="422"/>
    </row>
    <row r="64" spans="1:27" ht="19.5" customHeight="1">
      <c r="A64" s="389" t="s">
        <v>27</v>
      </c>
      <c r="B64" s="390" t="s">
        <v>407</v>
      </c>
      <c r="C64" s="383">
        <f>SUM(C65:C66)</f>
        <v>134673</v>
      </c>
      <c r="D64" s="383">
        <f aca="true" t="shared" si="21" ref="D64:T64">SUM(D65:D66)</f>
        <v>29512</v>
      </c>
      <c r="E64" s="383">
        <f t="shared" si="21"/>
        <v>105161</v>
      </c>
      <c r="F64" s="383">
        <f t="shared" si="21"/>
        <v>0</v>
      </c>
      <c r="G64" s="383">
        <f t="shared" si="21"/>
        <v>0</v>
      </c>
      <c r="H64" s="383">
        <f t="shared" si="21"/>
        <v>0</v>
      </c>
      <c r="I64" s="383">
        <f t="shared" si="21"/>
        <v>133423</v>
      </c>
      <c r="J64" s="383">
        <f t="shared" si="21"/>
        <v>39563</v>
      </c>
      <c r="K64" s="383">
        <f t="shared" si="21"/>
        <v>39563</v>
      </c>
      <c r="L64" s="383">
        <f t="shared" si="21"/>
        <v>0</v>
      </c>
      <c r="M64" s="383">
        <f t="shared" si="21"/>
        <v>0</v>
      </c>
      <c r="N64" s="383">
        <f t="shared" si="21"/>
        <v>93860</v>
      </c>
      <c r="O64" s="383">
        <f t="shared" si="21"/>
        <v>0</v>
      </c>
      <c r="P64" s="383">
        <f t="shared" si="21"/>
        <v>0</v>
      </c>
      <c r="Q64" s="383">
        <f t="shared" si="21"/>
        <v>1250</v>
      </c>
      <c r="R64" s="383">
        <f t="shared" si="21"/>
        <v>0</v>
      </c>
      <c r="S64" s="383">
        <f t="shared" si="21"/>
        <v>0</v>
      </c>
      <c r="T64" s="383">
        <f t="shared" si="21"/>
        <v>95110</v>
      </c>
      <c r="U64" s="384">
        <f t="shared" si="1"/>
        <v>0.2965230882231699</v>
      </c>
      <c r="V64" s="409">
        <f t="shared" si="8"/>
        <v>134673</v>
      </c>
      <c r="W64" s="409">
        <f t="shared" si="9"/>
        <v>134673</v>
      </c>
      <c r="X64" s="409">
        <f t="shared" si="10"/>
        <v>0</v>
      </c>
      <c r="Y64" s="431">
        <f>'[9]05'!$Y$10</f>
        <v>0</v>
      </c>
      <c r="Z64" s="431"/>
      <c r="AA64" s="431"/>
    </row>
    <row r="65" spans="1:27" ht="19.5" customHeight="1">
      <c r="A65" s="391" t="s">
        <v>431</v>
      </c>
      <c r="B65" s="388" t="s">
        <v>408</v>
      </c>
      <c r="C65" s="382">
        <f t="shared" si="4"/>
        <v>79722</v>
      </c>
      <c r="D65" s="249">
        <v>29512</v>
      </c>
      <c r="E65" s="249">
        <v>50210</v>
      </c>
      <c r="F65" s="249">
        <v>0</v>
      </c>
      <c r="G65" s="249">
        <v>0</v>
      </c>
      <c r="H65" s="382">
        <v>0</v>
      </c>
      <c r="I65" s="382">
        <f t="shared" si="6"/>
        <v>78472</v>
      </c>
      <c r="J65" s="382">
        <f t="shared" si="7"/>
        <v>10362</v>
      </c>
      <c r="K65" s="250">
        <v>10362</v>
      </c>
      <c r="L65" s="250">
        <v>0</v>
      </c>
      <c r="M65" s="250">
        <v>0</v>
      </c>
      <c r="N65" s="250">
        <v>68110</v>
      </c>
      <c r="O65" s="250">
        <v>0</v>
      </c>
      <c r="P65" s="250">
        <v>0</v>
      </c>
      <c r="Q65" s="250">
        <v>1250</v>
      </c>
      <c r="R65" s="250">
        <v>0</v>
      </c>
      <c r="S65" s="250">
        <v>0</v>
      </c>
      <c r="T65" s="382">
        <f t="shared" si="3"/>
        <v>69360</v>
      </c>
      <c r="U65" s="264">
        <f t="shared" si="1"/>
        <v>0.13204709960240596</v>
      </c>
      <c r="V65" s="409">
        <f t="shared" si="8"/>
        <v>79722</v>
      </c>
      <c r="W65" s="409">
        <f t="shared" si="9"/>
        <v>79722</v>
      </c>
      <c r="X65" s="409">
        <f t="shared" si="10"/>
        <v>0</v>
      </c>
      <c r="Y65" s="422"/>
      <c r="Z65" s="422"/>
      <c r="AA65" s="422"/>
    </row>
    <row r="66" spans="1:27" ht="19.5" customHeight="1">
      <c r="A66" s="391" t="s">
        <v>432</v>
      </c>
      <c r="B66" s="388" t="s">
        <v>409</v>
      </c>
      <c r="C66" s="382">
        <f t="shared" si="4"/>
        <v>54951</v>
      </c>
      <c r="D66" s="249">
        <v>0</v>
      </c>
      <c r="E66" s="249">
        <v>54951</v>
      </c>
      <c r="F66" s="249">
        <v>0</v>
      </c>
      <c r="G66" s="249">
        <v>0</v>
      </c>
      <c r="H66" s="382">
        <v>0</v>
      </c>
      <c r="I66" s="382">
        <f t="shared" si="6"/>
        <v>54951</v>
      </c>
      <c r="J66" s="382">
        <f t="shared" si="7"/>
        <v>29201</v>
      </c>
      <c r="K66" s="250">
        <v>29201</v>
      </c>
      <c r="L66" s="250">
        <v>0</v>
      </c>
      <c r="M66" s="250">
        <v>0</v>
      </c>
      <c r="N66" s="250">
        <v>25750</v>
      </c>
      <c r="O66" s="250">
        <v>0</v>
      </c>
      <c r="P66" s="250">
        <v>0</v>
      </c>
      <c r="Q66" s="250">
        <v>0</v>
      </c>
      <c r="R66" s="250">
        <v>0</v>
      </c>
      <c r="S66" s="250">
        <v>0</v>
      </c>
      <c r="T66" s="382">
        <f t="shared" si="3"/>
        <v>25750</v>
      </c>
      <c r="U66" s="264">
        <f t="shared" si="1"/>
        <v>0.5314007024439955</v>
      </c>
      <c r="V66" s="409">
        <f t="shared" si="8"/>
        <v>54951</v>
      </c>
      <c r="W66" s="409">
        <f t="shared" si="9"/>
        <v>54951</v>
      </c>
      <c r="X66" s="409">
        <f t="shared" si="10"/>
        <v>0</v>
      </c>
      <c r="Y66" s="422"/>
      <c r="Z66" s="422"/>
      <c r="AA66" s="422"/>
    </row>
    <row r="67" spans="1:27" ht="19.5" customHeight="1">
      <c r="A67" s="389" t="s">
        <v>29</v>
      </c>
      <c r="B67" s="390" t="s">
        <v>410</v>
      </c>
      <c r="C67" s="383">
        <f>SUM(C68:C69)</f>
        <v>176300</v>
      </c>
      <c r="D67" s="383">
        <f aca="true" t="shared" si="22" ref="D67:T67">SUM(D68:D69)</f>
        <v>79400</v>
      </c>
      <c r="E67" s="383">
        <f t="shared" si="22"/>
        <v>96900</v>
      </c>
      <c r="F67" s="383">
        <f t="shared" si="22"/>
        <v>0</v>
      </c>
      <c r="G67" s="383">
        <f t="shared" si="22"/>
        <v>0</v>
      </c>
      <c r="H67" s="383">
        <f t="shared" si="22"/>
        <v>176300</v>
      </c>
      <c r="I67" s="383">
        <f t="shared" si="22"/>
        <v>96900</v>
      </c>
      <c r="J67" s="383">
        <f t="shared" si="22"/>
        <v>82200</v>
      </c>
      <c r="K67" s="383">
        <f t="shared" si="22"/>
        <v>82200</v>
      </c>
      <c r="L67" s="383">
        <f t="shared" si="22"/>
        <v>0</v>
      </c>
      <c r="M67" s="383">
        <f t="shared" si="22"/>
        <v>0</v>
      </c>
      <c r="N67" s="383">
        <f t="shared" si="22"/>
        <v>14700</v>
      </c>
      <c r="O67" s="383">
        <f t="shared" si="22"/>
        <v>0</v>
      </c>
      <c r="P67" s="383">
        <f t="shared" si="22"/>
        <v>0</v>
      </c>
      <c r="Q67" s="383">
        <f t="shared" si="22"/>
        <v>79400</v>
      </c>
      <c r="R67" s="383">
        <f t="shared" si="22"/>
        <v>0</v>
      </c>
      <c r="S67" s="383">
        <f t="shared" si="22"/>
        <v>0</v>
      </c>
      <c r="T67" s="383">
        <f t="shared" si="22"/>
        <v>94100</v>
      </c>
      <c r="U67" s="384">
        <f t="shared" si="1"/>
        <v>0.848297213622291</v>
      </c>
      <c r="V67" s="409">
        <f t="shared" si="8"/>
        <v>176300</v>
      </c>
      <c r="W67" s="409">
        <f t="shared" si="9"/>
        <v>176300</v>
      </c>
      <c r="X67" s="409">
        <f t="shared" si="10"/>
        <v>0</v>
      </c>
      <c r="Y67" s="431"/>
      <c r="Z67" s="431"/>
      <c r="AA67" s="431"/>
    </row>
    <row r="68" spans="1:27" ht="19.5" customHeight="1">
      <c r="A68" s="391" t="s">
        <v>433</v>
      </c>
      <c r="B68" s="388" t="s">
        <v>411</v>
      </c>
      <c r="C68" s="382">
        <f t="shared" si="4"/>
        <v>70900</v>
      </c>
      <c r="D68" s="265">
        <v>69400</v>
      </c>
      <c r="E68" s="265">
        <v>1500</v>
      </c>
      <c r="F68" s="265">
        <v>0</v>
      </c>
      <c r="G68" s="265">
        <v>0</v>
      </c>
      <c r="H68" s="382">
        <f>I68+Q68+R68+S68</f>
        <v>70900</v>
      </c>
      <c r="I68" s="382">
        <f t="shared" si="6"/>
        <v>1500</v>
      </c>
      <c r="J68" s="382">
        <f t="shared" si="7"/>
        <v>1500</v>
      </c>
      <c r="K68" s="265">
        <v>1500</v>
      </c>
      <c r="L68" s="265">
        <v>0</v>
      </c>
      <c r="M68" s="265">
        <v>0</v>
      </c>
      <c r="N68" s="265">
        <v>0</v>
      </c>
      <c r="O68" s="265">
        <v>0</v>
      </c>
      <c r="P68" s="265">
        <v>0</v>
      </c>
      <c r="Q68" s="265">
        <v>69400</v>
      </c>
      <c r="R68" s="265">
        <v>0</v>
      </c>
      <c r="S68" s="265">
        <v>0</v>
      </c>
      <c r="T68" s="382">
        <f t="shared" si="3"/>
        <v>69400</v>
      </c>
      <c r="U68" s="264">
        <f t="shared" si="1"/>
        <v>1</v>
      </c>
      <c r="V68" s="409">
        <f t="shared" si="8"/>
        <v>70900</v>
      </c>
      <c r="W68" s="409">
        <f t="shared" si="9"/>
        <v>70900</v>
      </c>
      <c r="X68" s="409">
        <f t="shared" si="10"/>
        <v>0</v>
      </c>
      <c r="Y68" s="422"/>
      <c r="Z68" s="422"/>
      <c r="AA68" s="422"/>
    </row>
    <row r="69" spans="1:27" ht="19.5" customHeight="1">
      <c r="A69" s="391" t="s">
        <v>434</v>
      </c>
      <c r="B69" s="261" t="s">
        <v>412</v>
      </c>
      <c r="C69" s="382">
        <f t="shared" si="4"/>
        <v>105400</v>
      </c>
      <c r="D69" s="265">
        <v>10000</v>
      </c>
      <c r="E69" s="265">
        <v>95400</v>
      </c>
      <c r="F69" s="265">
        <v>0</v>
      </c>
      <c r="G69" s="265">
        <v>0</v>
      </c>
      <c r="H69" s="382">
        <f>I69+Q69+R69+S69</f>
        <v>105400</v>
      </c>
      <c r="I69" s="382">
        <f t="shared" si="6"/>
        <v>95400</v>
      </c>
      <c r="J69" s="382">
        <f t="shared" si="7"/>
        <v>80700</v>
      </c>
      <c r="K69" s="265">
        <v>80700</v>
      </c>
      <c r="L69" s="265">
        <v>0</v>
      </c>
      <c r="M69" s="265">
        <v>0</v>
      </c>
      <c r="N69" s="265">
        <v>14700</v>
      </c>
      <c r="O69" s="265">
        <v>0</v>
      </c>
      <c r="P69" s="265">
        <v>0</v>
      </c>
      <c r="Q69" s="265">
        <v>10000</v>
      </c>
      <c r="R69" s="265">
        <v>0</v>
      </c>
      <c r="S69" s="265">
        <v>0</v>
      </c>
      <c r="T69" s="382">
        <f t="shared" si="3"/>
        <v>24700</v>
      </c>
      <c r="U69" s="264">
        <f t="shared" si="1"/>
        <v>0.8459119496855346</v>
      </c>
      <c r="V69" s="409">
        <f t="shared" si="8"/>
        <v>105400</v>
      </c>
      <c r="W69" s="409">
        <f t="shared" si="9"/>
        <v>105400</v>
      </c>
      <c r="X69" s="409">
        <f t="shared" si="10"/>
        <v>0</v>
      </c>
      <c r="Y69" s="422"/>
      <c r="Z69" s="422"/>
      <c r="AA69" s="422"/>
    </row>
    <row r="70" spans="1:27" ht="21.75" customHeight="1">
      <c r="A70" s="733" t="str">
        <f>TT!C4</f>
        <v>Kon Tum, ngày 03 tháng 02 năm 2020</v>
      </c>
      <c r="B70" s="734"/>
      <c r="C70" s="734"/>
      <c r="D70" s="734"/>
      <c r="E70" s="734"/>
      <c r="F70" s="240"/>
      <c r="G70" s="240"/>
      <c r="H70" s="240"/>
      <c r="I70" s="241"/>
      <c r="J70" s="241"/>
      <c r="K70" s="241"/>
      <c r="L70" s="241"/>
      <c r="M70" s="241"/>
      <c r="N70" s="735" t="str">
        <f>TT!C4</f>
        <v>Kon Tum, ngày 03 tháng 02 năm 2020</v>
      </c>
      <c r="O70" s="736"/>
      <c r="P70" s="736"/>
      <c r="Q70" s="736"/>
      <c r="R70" s="736"/>
      <c r="S70" s="736"/>
      <c r="T70" s="736"/>
      <c r="U70" s="736"/>
      <c r="Y70" s="422"/>
      <c r="Z70" s="422"/>
      <c r="AA70" s="422"/>
    </row>
    <row r="71" spans="1:27" ht="16.5">
      <c r="A71" s="506" t="s">
        <v>299</v>
      </c>
      <c r="B71" s="507"/>
      <c r="C71" s="507"/>
      <c r="D71" s="507"/>
      <c r="E71" s="507"/>
      <c r="F71" s="242"/>
      <c r="G71" s="242"/>
      <c r="H71" s="242"/>
      <c r="I71" s="183"/>
      <c r="J71" s="183"/>
      <c r="K71" s="183"/>
      <c r="L71" s="183"/>
      <c r="M71" s="183"/>
      <c r="N71" s="508" t="str">
        <f>TT!C5</f>
        <v>CỤC TRƯỞNG</v>
      </c>
      <c r="O71" s="508"/>
      <c r="P71" s="508"/>
      <c r="Q71" s="508"/>
      <c r="R71" s="508"/>
      <c r="S71" s="508"/>
      <c r="T71" s="508"/>
      <c r="U71" s="508"/>
      <c r="Y71" s="422"/>
      <c r="Z71" s="422"/>
      <c r="AA71" s="422"/>
    </row>
    <row r="72" spans="1:27" ht="16.5">
      <c r="A72" s="435"/>
      <c r="B72" s="436"/>
      <c r="C72" s="436"/>
      <c r="D72" s="436"/>
      <c r="E72" s="436"/>
      <c r="F72" s="242"/>
      <c r="G72" s="242"/>
      <c r="H72" s="242"/>
      <c r="I72" s="183"/>
      <c r="J72" s="183"/>
      <c r="K72" s="183"/>
      <c r="L72" s="183"/>
      <c r="M72" s="183"/>
      <c r="N72" s="437"/>
      <c r="O72" s="437"/>
      <c r="P72" s="437"/>
      <c r="Q72" s="437"/>
      <c r="R72" s="437"/>
      <c r="S72" s="437"/>
      <c r="T72" s="437"/>
      <c r="U72" s="437"/>
      <c r="Y72" s="422"/>
      <c r="Z72" s="422"/>
      <c r="AA72" s="422"/>
    </row>
    <row r="73" spans="1:27" ht="16.5">
      <c r="A73" s="435"/>
      <c r="B73" s="436"/>
      <c r="C73" s="436"/>
      <c r="D73" s="436"/>
      <c r="E73" s="436"/>
      <c r="F73" s="242"/>
      <c r="G73" s="242"/>
      <c r="H73" s="242"/>
      <c r="I73" s="183"/>
      <c r="J73" s="183"/>
      <c r="K73" s="183"/>
      <c r="L73" s="183"/>
      <c r="M73" s="183"/>
      <c r="N73" s="437"/>
      <c r="O73" s="437"/>
      <c r="P73" s="437"/>
      <c r="Q73" s="437"/>
      <c r="R73" s="437"/>
      <c r="S73" s="437"/>
      <c r="T73" s="437"/>
      <c r="U73" s="437"/>
      <c r="Y73" s="422"/>
      <c r="Z73" s="422"/>
      <c r="AA73" s="422"/>
    </row>
    <row r="74" spans="1:27" ht="16.5">
      <c r="A74" s="435"/>
      <c r="B74" s="436"/>
      <c r="C74" s="436"/>
      <c r="D74" s="436"/>
      <c r="E74" s="436"/>
      <c r="F74" s="242"/>
      <c r="G74" s="242"/>
      <c r="H74" s="242"/>
      <c r="I74" s="183"/>
      <c r="J74" s="183"/>
      <c r="K74" s="183"/>
      <c r="L74" s="183"/>
      <c r="M74" s="183"/>
      <c r="N74" s="437"/>
      <c r="O74" s="437"/>
      <c r="P74" s="437"/>
      <c r="Q74" s="437"/>
      <c r="R74" s="437"/>
      <c r="S74" s="437"/>
      <c r="T74" s="437"/>
      <c r="U74" s="437"/>
      <c r="Y74" s="422"/>
      <c r="Z74" s="422"/>
      <c r="AA74" s="422"/>
    </row>
    <row r="75" spans="1:27" ht="16.5">
      <c r="A75" s="435"/>
      <c r="B75" s="436"/>
      <c r="C75" s="436"/>
      <c r="D75" s="436"/>
      <c r="E75" s="436"/>
      <c r="F75" s="242"/>
      <c r="G75" s="242"/>
      <c r="H75" s="242"/>
      <c r="I75" s="183"/>
      <c r="J75" s="183"/>
      <c r="K75" s="183"/>
      <c r="L75" s="183"/>
      <c r="M75" s="183"/>
      <c r="N75" s="437"/>
      <c r="O75" s="437"/>
      <c r="P75" s="437"/>
      <c r="Q75" s="437"/>
      <c r="R75" s="437"/>
      <c r="S75" s="437"/>
      <c r="T75" s="437"/>
      <c r="U75" s="437"/>
      <c r="Y75" s="422"/>
      <c r="Z75" s="422"/>
      <c r="AA75" s="422"/>
    </row>
    <row r="76" spans="1:27" ht="16.5">
      <c r="A76" s="435"/>
      <c r="B76" s="436"/>
      <c r="C76" s="436"/>
      <c r="D76" s="436"/>
      <c r="E76" s="436"/>
      <c r="F76" s="242"/>
      <c r="G76" s="242"/>
      <c r="H76" s="242"/>
      <c r="I76" s="183"/>
      <c r="J76" s="183"/>
      <c r="K76" s="183"/>
      <c r="L76" s="183"/>
      <c r="M76" s="183"/>
      <c r="N76" s="437"/>
      <c r="O76" s="437"/>
      <c r="P76" s="437"/>
      <c r="Q76" s="437"/>
      <c r="R76" s="437"/>
      <c r="S76" s="437"/>
      <c r="T76" s="437"/>
      <c r="U76" s="437"/>
      <c r="Y76" s="422"/>
      <c r="Z76" s="422"/>
      <c r="AA76" s="422"/>
    </row>
    <row r="77" spans="1:21" ht="16.5">
      <c r="A77" s="243"/>
      <c r="B77" s="243"/>
      <c r="C77" s="243"/>
      <c r="D77" s="243"/>
      <c r="E77" s="243"/>
      <c r="F77" s="177"/>
      <c r="G77" s="177"/>
      <c r="H77" s="177"/>
      <c r="I77" s="183"/>
      <c r="J77" s="183"/>
      <c r="K77" s="183"/>
      <c r="L77" s="183"/>
      <c r="M77" s="183"/>
      <c r="N77" s="183"/>
      <c r="O77" s="183"/>
      <c r="P77" s="177"/>
      <c r="Q77" s="244"/>
      <c r="R77" s="177"/>
      <c r="S77" s="183"/>
      <c r="T77" s="179"/>
      <c r="U77" s="179"/>
    </row>
    <row r="78" spans="1:21" ht="16.5">
      <c r="A78" s="372"/>
      <c r="B78" s="372"/>
      <c r="C78" s="372"/>
      <c r="D78" s="372"/>
      <c r="E78" s="372"/>
      <c r="F78" s="245" t="s">
        <v>2</v>
      </c>
      <c r="G78" s="245"/>
      <c r="H78" s="245"/>
      <c r="I78" s="245"/>
      <c r="J78" s="245"/>
      <c r="K78" s="245"/>
      <c r="L78" s="245"/>
      <c r="M78" s="245"/>
      <c r="N78" s="379"/>
      <c r="O78" s="379"/>
      <c r="P78" s="379"/>
      <c r="Q78" s="379"/>
      <c r="R78" s="379"/>
      <c r="S78" s="379"/>
      <c r="T78" s="379"/>
      <c r="U78" s="379"/>
    </row>
    <row r="79" spans="1:21" ht="16.5">
      <c r="A79" s="620" t="str">
        <f>TT!C6</f>
        <v>PHẠM ANH VŨ</v>
      </c>
      <c r="B79" s="620"/>
      <c r="C79" s="620"/>
      <c r="D79" s="620"/>
      <c r="E79" s="620"/>
      <c r="N79" s="620" t="str">
        <f>TT!C3</f>
        <v>CAO MINH HOÀNG TÙNG</v>
      </c>
      <c r="O79" s="620"/>
      <c r="P79" s="620"/>
      <c r="Q79" s="620"/>
      <c r="R79" s="620"/>
      <c r="S79" s="620"/>
      <c r="T79" s="620"/>
      <c r="U79" s="620"/>
    </row>
  </sheetData>
  <sheetProtection formatCells="0" formatColumns="0" formatRows="0" insertRows="0" deleteRows="0"/>
  <mergeCells count="35">
    <mergeCell ref="T4:T8"/>
    <mergeCell ref="E1:O1"/>
    <mergeCell ref="D5:D8"/>
    <mergeCell ref="E5:E8"/>
    <mergeCell ref="N6:N8"/>
    <mergeCell ref="O6:O8"/>
    <mergeCell ref="P6:P8"/>
    <mergeCell ref="K6:M7"/>
    <mergeCell ref="A1:D2"/>
    <mergeCell ref="P1:U2"/>
    <mergeCell ref="E2:O2"/>
    <mergeCell ref="P3:U3"/>
    <mergeCell ref="A4:A8"/>
    <mergeCell ref="B4:B8"/>
    <mergeCell ref="C4:C8"/>
    <mergeCell ref="D4:E4"/>
    <mergeCell ref="F4:F8"/>
    <mergeCell ref="U4:U8"/>
    <mergeCell ref="R5:R8"/>
    <mergeCell ref="S5:S8"/>
    <mergeCell ref="G4:G8"/>
    <mergeCell ref="H4:H8"/>
    <mergeCell ref="I4:S4"/>
    <mergeCell ref="I5:I8"/>
    <mergeCell ref="J5:P5"/>
    <mergeCell ref="Q5:Q8"/>
    <mergeCell ref="J6:J8"/>
    <mergeCell ref="A79:E79"/>
    <mergeCell ref="N79:U79"/>
    <mergeCell ref="A9:B9"/>
    <mergeCell ref="A10:B10"/>
    <mergeCell ref="A70:E70"/>
    <mergeCell ref="N70:U70"/>
    <mergeCell ref="A71:E71"/>
    <mergeCell ref="N71:U71"/>
  </mergeCells>
  <printOptions/>
  <pageMargins left="0.38" right="0.3" top="0.39" bottom="0.42" header="0.31496062992126" footer="0.31496062992126"/>
  <pageSetup horizontalDpi="600" verticalDpi="600" orientation="landscape" paperSize="9" scale="70" r:id="rId2"/>
  <ignoredErrors>
    <ignoredError sqref="C9" numberStoredAsText="1"/>
    <ignoredError sqref="C10 C12:C21 H10:H11 C32:H32 U32 C39:H39 C42:H42 C48:H48 C56:H56 C61:H61 C57 H57 C58:C60 H58:H60 U57 U58:U60 C44:C47 C43 H43 H47 H44 H45 H46 U43 U47 U44 U45 U46 C52:H52 C49 H49 C50:C51 H51 H50 U49 U51 U50 C54:C55 C53 H53 H55 H54 U53 U55 U54 C64:H64 C62 H62 C63 H63 U62 U63 C65 H65 C66:C67 H66 U65 U66 C68 U67 U68 H68 K39:S39 K42:S42 K48:S48 K56:S56 K61:S61 K52:S52 K64:S64 U39 U42 U48 U56 U61 U52 U64 I13:J21 I12:J12 I69:J69 I30:J30 I29:J29 I28:J28 I27:J27 I26:J26 I25:J25 I31:J31 I24:J24 I41:J41 I40:J40 I34:J38 I33:J33 T30 T29 T28 T27 T26 T25 T31 T24 T41 T40 T13:T19 T20 T21 T12 T69 T33:T38 T22:T23 I68:J68 I66:J66 I65:J65 I63:J63 I62:J62 I64:J64 I54:J54 I55:J55 I53:J53 I50:J50 I51:J51 I49:J49 I52:J52 I46:J46 I45:J45 I44:J44 I47:J47 I43:J43 I58:J60 I57:J57 I61:J61 I56:J56 I48:J48 I42:J42 I39:J39 I32:J32 I67:J67 T64 T52 T61 T56 T48 T42 T39 T68 T66 T65 T63 T62 T54 T55 T53 T50 T51 T49 T46 T45 T44 T47 T43 T58:T60 T57 T32" numberStoredAsText="1" unlockedFormula="1"/>
    <ignoredError sqref="T11:U11 C22:S23 U22:U31 D10:G10 I10:U10 C34:C38 K32:S32 U33:U38 C41 U69 C69 U12 U21 U20 U13:U19 H12 H13:H21 C33 H33 H34:H38 C40 H40 H41 U40 U41 C25:C31 C24 H24 H31 H25 H26 H27 H28 H29 H30 C11:G11 I11:S11 L67:S67 K67 H69 D67:H67" unlockedFormula="1"/>
    <ignoredError sqref="H10:H11 C32:H32 U32 C39:H39 C42:H42 C48:H48 C56:H56 C61:H61 C57 H57 C58:C60 H58:H60 U57 U58:U60 C44:C47 C43 H43 H47 H44 H45 H46 U43 U47 U44 U45 U46 C52:H52 C49 H49 C50:C51 H51 H50 U49 U51 U50 C54:C55 C53 H53 H55 H54 U53 U55 U54 C64:H64 C62 H62 C63 H63 U62 U63 C65 H65 C66:C67 H66 U65 U66 C68 U67 U68 H68 K39:S39 K42:S42 K48:S48 K56:S56 K61:S61 K52:S52 K64:S64 U39 U42 U48 U56 U61 U52 U64" formula="1" unlockedFormula="1"/>
    <ignoredError sqref="I13:J21 I12:J12 I69:J69 I30:J30 I29:J29 I28:J28 I27:J27 I26:J26 I25:J25 I31:J31 I24:J24 I41:J41 I40:J40 I34:J38 I33:J33 T30 T29 T28 T27 T26 T25 T31 T24 T41 T40 T13:T19 T20 T21 T12 T69 T33:T38 T22:T23" formulaRange="1" unlockedFormula="1"/>
    <ignoredError sqref="I68:J68 I66:J66 I65:J65 I63:J63 I62:J62 I64:J64 I54:J54 I55:J55 I53:J53 I50:J50 I51:J51 I49:J49 I52:J52 I46:J46 I45:J45 I44:J44 I47:J47 I43:J43 I58:J60 I57:J57 I61:J61 I56:J56 I48:J48 I42:J42 I39:J39 I32:J32 I67:J67 T64 T52 T61 T56 T48 T42 T39 T68 T66 T65 T63 T62 T54 T55 T53 T50 T51 T49 T46 T45 T44 T47 T43 T58:T60 T57 T32" formula="1" formulaRange="1" unlockedFormula="1"/>
  </ignoredErrors>
  <drawing r:id="rId1"/>
</worksheet>
</file>

<file path=xl/worksheets/sheet12.xml><?xml version="1.0" encoding="utf-8"?>
<worksheet xmlns="http://schemas.openxmlformats.org/spreadsheetml/2006/main" xmlns:r="http://schemas.openxmlformats.org/officeDocument/2006/relationships">
  <sheetPr>
    <tabColor rgb="FFC00000"/>
  </sheetPr>
  <dimension ref="A1:W23"/>
  <sheetViews>
    <sheetView view="pageBreakPreview" zoomScaleSheetLayoutView="100" zoomScalePageLayoutView="0" workbookViewId="0" topLeftCell="A1">
      <selection activeCell="F1" sqref="F1:P1"/>
    </sheetView>
  </sheetViews>
  <sheetFormatPr defaultColWidth="9.00390625" defaultRowHeight="15.75"/>
  <cols>
    <col min="1" max="1" width="3.50390625" style="64" customWidth="1"/>
    <col min="2" max="2" width="15.875" style="64" customWidth="1"/>
    <col min="3" max="3" width="6.875" style="64" customWidth="1"/>
    <col min="4" max="4" width="5.50390625" style="64" customWidth="1"/>
    <col min="5" max="5" width="9.375" style="64" customWidth="1"/>
    <col min="6" max="6" width="5.00390625" style="64" customWidth="1"/>
    <col min="7" max="7" width="4.50390625" style="64" customWidth="1"/>
    <col min="8" max="8" width="5.875" style="64" customWidth="1"/>
    <col min="9" max="9" width="5.375" style="64" customWidth="1"/>
    <col min="10" max="10" width="6.375" style="64" customWidth="1"/>
    <col min="11" max="11" width="6.50390625" style="64" customWidth="1"/>
    <col min="12" max="13" width="6.25390625" style="85" customWidth="1"/>
    <col min="14" max="14" width="7.125" style="85" customWidth="1"/>
    <col min="15" max="16" width="5.375" style="85" customWidth="1"/>
    <col min="17" max="17" width="5.875" style="85" customWidth="1"/>
    <col min="18" max="18" width="7.125" style="85" customWidth="1"/>
    <col min="19" max="19" width="5.875" style="85" customWidth="1"/>
    <col min="20" max="20" width="5.625" style="85" customWidth="1"/>
    <col min="21" max="21" width="5.875" style="85" customWidth="1"/>
    <col min="22" max="22" width="7.00390625" style="85" customWidth="1"/>
    <col min="23" max="16384" width="9.00390625" style="64" customWidth="1"/>
  </cols>
  <sheetData>
    <row r="1" spans="1:23" ht="66.75" customHeight="1">
      <c r="A1" s="599" t="s">
        <v>154</v>
      </c>
      <c r="B1" s="599"/>
      <c r="C1" s="599"/>
      <c r="D1" s="599"/>
      <c r="E1" s="599"/>
      <c r="F1" s="611" t="s">
        <v>125</v>
      </c>
      <c r="G1" s="611"/>
      <c r="H1" s="611"/>
      <c r="I1" s="611"/>
      <c r="J1" s="611"/>
      <c r="K1" s="611"/>
      <c r="L1" s="611"/>
      <c r="M1" s="611"/>
      <c r="N1" s="611"/>
      <c r="O1" s="611"/>
      <c r="P1" s="611"/>
      <c r="Q1" s="609" t="s">
        <v>150</v>
      </c>
      <c r="R1" s="609"/>
      <c r="S1" s="609"/>
      <c r="T1" s="609"/>
      <c r="U1" s="609"/>
      <c r="V1" s="609"/>
      <c r="W1" s="86"/>
    </row>
    <row r="2" spans="1:22" s="75" customFormat="1" ht="18.75" customHeight="1">
      <c r="A2" s="69"/>
      <c r="B2" s="70"/>
      <c r="C2" s="70"/>
      <c r="D2" s="70"/>
      <c r="E2" s="64"/>
      <c r="F2" s="64"/>
      <c r="G2" s="64"/>
      <c r="H2" s="64"/>
      <c r="I2" s="64"/>
      <c r="J2" s="64"/>
      <c r="K2" s="71"/>
      <c r="L2" s="74"/>
      <c r="M2" s="73">
        <f>COUNTBLANK(E9:V22)</f>
        <v>252</v>
      </c>
      <c r="N2" s="87">
        <f>COUNTA(E11:V11)</f>
        <v>0</v>
      </c>
      <c r="O2" s="73">
        <f>M2+N2</f>
        <v>252</v>
      </c>
      <c r="P2" s="73"/>
      <c r="Q2" s="87"/>
      <c r="R2" s="628" t="s">
        <v>123</v>
      </c>
      <c r="S2" s="628"/>
      <c r="T2" s="628"/>
      <c r="U2" s="628"/>
      <c r="V2" s="628"/>
    </row>
    <row r="3" spans="1:22" s="76" customFormat="1" ht="15.75" customHeight="1">
      <c r="A3" s="598" t="s">
        <v>21</v>
      </c>
      <c r="B3" s="598"/>
      <c r="C3" s="612" t="s">
        <v>155</v>
      </c>
      <c r="D3" s="594" t="s">
        <v>134</v>
      </c>
      <c r="E3" s="618" t="s">
        <v>75</v>
      </c>
      <c r="F3" s="619"/>
      <c r="G3" s="623" t="s">
        <v>36</v>
      </c>
      <c r="H3" s="605" t="s">
        <v>82</v>
      </c>
      <c r="I3" s="627" t="s">
        <v>37</v>
      </c>
      <c r="J3" s="627"/>
      <c r="K3" s="627"/>
      <c r="L3" s="627"/>
      <c r="M3" s="627"/>
      <c r="N3" s="627"/>
      <c r="O3" s="627"/>
      <c r="P3" s="627"/>
      <c r="Q3" s="627"/>
      <c r="R3" s="627"/>
      <c r="S3" s="627"/>
      <c r="T3" s="627"/>
      <c r="U3" s="615" t="s">
        <v>103</v>
      </c>
      <c r="V3" s="594" t="s">
        <v>108</v>
      </c>
    </row>
    <row r="4" spans="1:22" s="75" customFormat="1" ht="15.75" customHeight="1">
      <c r="A4" s="598"/>
      <c r="B4" s="598"/>
      <c r="C4" s="613"/>
      <c r="D4" s="594"/>
      <c r="E4" s="601" t="s">
        <v>137</v>
      </c>
      <c r="F4" s="601" t="s">
        <v>62</v>
      </c>
      <c r="G4" s="624"/>
      <c r="H4" s="605"/>
      <c r="I4" s="605" t="s">
        <v>37</v>
      </c>
      <c r="J4" s="594" t="s">
        <v>38</v>
      </c>
      <c r="K4" s="594"/>
      <c r="L4" s="594"/>
      <c r="M4" s="594"/>
      <c r="N4" s="594"/>
      <c r="O4" s="594"/>
      <c r="P4" s="594"/>
      <c r="Q4" s="594"/>
      <c r="R4" s="606" t="s">
        <v>139</v>
      </c>
      <c r="S4" s="606" t="s">
        <v>148</v>
      </c>
      <c r="T4" s="606" t="s">
        <v>81</v>
      </c>
      <c r="U4" s="615"/>
      <c r="V4" s="594"/>
    </row>
    <row r="5" spans="1:22" s="75" customFormat="1" ht="15.75" customHeight="1">
      <c r="A5" s="598"/>
      <c r="B5" s="598"/>
      <c r="C5" s="613"/>
      <c r="D5" s="594"/>
      <c r="E5" s="602"/>
      <c r="F5" s="602"/>
      <c r="G5" s="624"/>
      <c r="H5" s="605"/>
      <c r="I5" s="605"/>
      <c r="J5" s="605" t="s">
        <v>61</v>
      </c>
      <c r="K5" s="594" t="s">
        <v>75</v>
      </c>
      <c r="L5" s="594"/>
      <c r="M5" s="594"/>
      <c r="N5" s="594"/>
      <c r="O5" s="594"/>
      <c r="P5" s="594"/>
      <c r="Q5" s="594"/>
      <c r="R5" s="607"/>
      <c r="S5" s="607"/>
      <c r="T5" s="607"/>
      <c r="U5" s="615"/>
      <c r="V5" s="594"/>
    </row>
    <row r="6" spans="1:22" s="75" customFormat="1" ht="15.75" customHeight="1">
      <c r="A6" s="598"/>
      <c r="B6" s="598"/>
      <c r="C6" s="613"/>
      <c r="D6" s="594"/>
      <c r="E6" s="602"/>
      <c r="F6" s="602"/>
      <c r="G6" s="624"/>
      <c r="H6" s="605"/>
      <c r="I6" s="605"/>
      <c r="J6" s="605"/>
      <c r="K6" s="605" t="s">
        <v>96</v>
      </c>
      <c r="L6" s="594" t="s">
        <v>75</v>
      </c>
      <c r="M6" s="594"/>
      <c r="N6" s="594"/>
      <c r="O6" s="605" t="s">
        <v>42</v>
      </c>
      <c r="P6" s="606" t="s">
        <v>147</v>
      </c>
      <c r="Q6" s="605" t="s">
        <v>46</v>
      </c>
      <c r="R6" s="607"/>
      <c r="S6" s="607"/>
      <c r="T6" s="607"/>
      <c r="U6" s="615"/>
      <c r="V6" s="594"/>
    </row>
    <row r="7" spans="1:22" ht="51" customHeight="1">
      <c r="A7" s="598"/>
      <c r="B7" s="598"/>
      <c r="C7" s="614"/>
      <c r="D7" s="594"/>
      <c r="E7" s="603"/>
      <c r="F7" s="603"/>
      <c r="G7" s="625"/>
      <c r="H7" s="605"/>
      <c r="I7" s="605"/>
      <c r="J7" s="605"/>
      <c r="K7" s="605"/>
      <c r="L7" s="65" t="s">
        <v>39</v>
      </c>
      <c r="M7" s="65" t="s">
        <v>40</v>
      </c>
      <c r="N7" s="65" t="s">
        <v>156</v>
      </c>
      <c r="O7" s="605"/>
      <c r="P7" s="608"/>
      <c r="Q7" s="605"/>
      <c r="R7" s="608"/>
      <c r="S7" s="608"/>
      <c r="T7" s="608"/>
      <c r="U7" s="615"/>
      <c r="V7" s="594"/>
    </row>
    <row r="8" spans="1:22" ht="15.75">
      <c r="A8" s="626" t="s">
        <v>3</v>
      </c>
      <c r="B8" s="626"/>
      <c r="C8" s="65" t="s">
        <v>13</v>
      </c>
      <c r="D8" s="65" t="s">
        <v>14</v>
      </c>
      <c r="E8" s="65" t="s">
        <v>19</v>
      </c>
      <c r="F8" s="65" t="s">
        <v>22</v>
      </c>
      <c r="G8" s="65" t="s">
        <v>23</v>
      </c>
      <c r="H8" s="65" t="s">
        <v>24</v>
      </c>
      <c r="I8" s="65" t="s">
        <v>25</v>
      </c>
      <c r="J8" s="65" t="s">
        <v>26</v>
      </c>
      <c r="K8" s="65" t="s">
        <v>27</v>
      </c>
      <c r="L8" s="65" t="s">
        <v>29</v>
      </c>
      <c r="M8" s="65" t="s">
        <v>30</v>
      </c>
      <c r="N8" s="65" t="s">
        <v>104</v>
      </c>
      <c r="O8" s="65" t="s">
        <v>101</v>
      </c>
      <c r="P8" s="65" t="s">
        <v>105</v>
      </c>
      <c r="Q8" s="65" t="s">
        <v>106</v>
      </c>
      <c r="R8" s="65" t="s">
        <v>107</v>
      </c>
      <c r="S8" s="65" t="s">
        <v>118</v>
      </c>
      <c r="T8" s="65" t="s">
        <v>131</v>
      </c>
      <c r="U8" s="65" t="s">
        <v>133</v>
      </c>
      <c r="V8" s="65" t="s">
        <v>149</v>
      </c>
    </row>
    <row r="9" spans="1:22" ht="15.75">
      <c r="A9" s="626" t="s">
        <v>10</v>
      </c>
      <c r="B9" s="626"/>
      <c r="C9" s="59"/>
      <c r="D9" s="59"/>
      <c r="E9" s="59"/>
      <c r="F9" s="59"/>
      <c r="G9" s="59"/>
      <c r="H9" s="59"/>
      <c r="I9" s="59"/>
      <c r="J9" s="59"/>
      <c r="K9" s="59"/>
      <c r="L9" s="59"/>
      <c r="M9" s="59"/>
      <c r="N9" s="59"/>
      <c r="O9" s="59"/>
      <c r="P9" s="59"/>
      <c r="Q9" s="59"/>
      <c r="R9" s="59"/>
      <c r="S9" s="59"/>
      <c r="T9" s="59"/>
      <c r="U9" s="59"/>
      <c r="V9" s="59"/>
    </row>
    <row r="10" spans="1:22" ht="15.75">
      <c r="A10" s="88" t="s">
        <v>0</v>
      </c>
      <c r="B10" s="89" t="s">
        <v>28</v>
      </c>
      <c r="C10" s="59"/>
      <c r="D10" s="59"/>
      <c r="E10" s="59"/>
      <c r="F10" s="59"/>
      <c r="G10" s="59"/>
      <c r="H10" s="59"/>
      <c r="I10" s="59"/>
      <c r="J10" s="59"/>
      <c r="K10" s="59"/>
      <c r="L10" s="59"/>
      <c r="M10" s="59"/>
      <c r="N10" s="59"/>
      <c r="O10" s="59"/>
      <c r="P10" s="59"/>
      <c r="Q10" s="59"/>
      <c r="R10" s="59"/>
      <c r="S10" s="59"/>
      <c r="T10" s="59"/>
      <c r="U10" s="59"/>
      <c r="V10" s="59"/>
    </row>
    <row r="11" spans="1:22" ht="15.75">
      <c r="A11" s="62" t="s">
        <v>13</v>
      </c>
      <c r="B11" s="63" t="s">
        <v>6</v>
      </c>
      <c r="C11" s="59"/>
      <c r="D11" s="59"/>
      <c r="E11" s="59"/>
      <c r="F11" s="59"/>
      <c r="G11" s="59"/>
      <c r="H11" s="59"/>
      <c r="I11" s="59"/>
      <c r="J11" s="59"/>
      <c r="K11" s="59"/>
      <c r="L11" s="59"/>
      <c r="M11" s="59"/>
      <c r="N11" s="59"/>
      <c r="O11" s="59"/>
      <c r="P11" s="59"/>
      <c r="Q11" s="59"/>
      <c r="R11" s="59"/>
      <c r="S11" s="59"/>
      <c r="T11" s="59"/>
      <c r="U11" s="59"/>
      <c r="V11" s="59"/>
    </row>
    <row r="12" spans="1:22" ht="15.75">
      <c r="A12" s="62" t="s">
        <v>14</v>
      </c>
      <c r="B12" s="63" t="s">
        <v>6</v>
      </c>
      <c r="C12" s="59"/>
      <c r="D12" s="59"/>
      <c r="E12" s="59"/>
      <c r="F12" s="59"/>
      <c r="G12" s="59"/>
      <c r="H12" s="59"/>
      <c r="I12" s="59"/>
      <c r="J12" s="59"/>
      <c r="K12" s="59"/>
      <c r="L12" s="59"/>
      <c r="M12" s="59"/>
      <c r="N12" s="59"/>
      <c r="O12" s="59"/>
      <c r="P12" s="59"/>
      <c r="Q12" s="59"/>
      <c r="R12" s="59"/>
      <c r="S12" s="59"/>
      <c r="T12" s="59"/>
      <c r="U12" s="59"/>
      <c r="V12" s="59"/>
    </row>
    <row r="13" spans="1:22" ht="15.75">
      <c r="A13" s="62" t="s">
        <v>9</v>
      </c>
      <c r="B13" s="63" t="s">
        <v>11</v>
      </c>
      <c r="C13" s="59"/>
      <c r="D13" s="59"/>
      <c r="E13" s="59"/>
      <c r="F13" s="59"/>
      <c r="G13" s="59"/>
      <c r="H13" s="59"/>
      <c r="I13" s="59"/>
      <c r="J13" s="59"/>
      <c r="K13" s="59"/>
      <c r="L13" s="59"/>
      <c r="M13" s="59"/>
      <c r="N13" s="59"/>
      <c r="O13" s="59"/>
      <c r="P13" s="59"/>
      <c r="Q13" s="59"/>
      <c r="R13" s="59"/>
      <c r="S13" s="59"/>
      <c r="T13" s="59"/>
      <c r="U13" s="59"/>
      <c r="V13" s="59"/>
    </row>
    <row r="14" spans="1:22" ht="15.75">
      <c r="A14" s="88" t="s">
        <v>1</v>
      </c>
      <c r="B14" s="89" t="s">
        <v>8</v>
      </c>
      <c r="C14" s="59"/>
      <c r="D14" s="59"/>
      <c r="E14" s="59"/>
      <c r="F14" s="59"/>
      <c r="G14" s="59"/>
      <c r="H14" s="59"/>
      <c r="I14" s="59"/>
      <c r="J14" s="59"/>
      <c r="K14" s="59"/>
      <c r="L14" s="59"/>
      <c r="M14" s="59"/>
      <c r="N14" s="59"/>
      <c r="O14" s="59"/>
      <c r="P14" s="59"/>
      <c r="Q14" s="59"/>
      <c r="R14" s="59"/>
      <c r="S14" s="59"/>
      <c r="T14" s="59"/>
      <c r="U14" s="59"/>
      <c r="V14" s="59"/>
    </row>
    <row r="15" spans="1:22" ht="15.75">
      <c r="A15" s="88" t="s">
        <v>13</v>
      </c>
      <c r="B15" s="89" t="s">
        <v>5</v>
      </c>
      <c r="C15" s="59"/>
      <c r="D15" s="59"/>
      <c r="E15" s="59"/>
      <c r="F15" s="59"/>
      <c r="G15" s="59"/>
      <c r="H15" s="59"/>
      <c r="I15" s="59"/>
      <c r="J15" s="59"/>
      <c r="K15" s="59"/>
      <c r="L15" s="59"/>
      <c r="M15" s="59"/>
      <c r="N15" s="59"/>
      <c r="O15" s="59"/>
      <c r="P15" s="59"/>
      <c r="Q15" s="59"/>
      <c r="R15" s="59"/>
      <c r="S15" s="59"/>
      <c r="T15" s="59"/>
      <c r="U15" s="59"/>
      <c r="V15" s="59"/>
    </row>
    <row r="16" spans="1:22" ht="15.75">
      <c r="A16" s="62" t="s">
        <v>15</v>
      </c>
      <c r="B16" s="63" t="s">
        <v>6</v>
      </c>
      <c r="C16" s="59"/>
      <c r="D16" s="59"/>
      <c r="E16" s="59"/>
      <c r="F16" s="59"/>
      <c r="G16" s="59"/>
      <c r="H16" s="59"/>
      <c r="I16" s="59"/>
      <c r="J16" s="59"/>
      <c r="K16" s="59"/>
      <c r="L16" s="59"/>
      <c r="M16" s="59"/>
      <c r="N16" s="59"/>
      <c r="O16" s="59"/>
      <c r="P16" s="59"/>
      <c r="Q16" s="59"/>
      <c r="R16" s="59"/>
      <c r="S16" s="59"/>
      <c r="T16" s="59"/>
      <c r="U16" s="59"/>
      <c r="V16" s="59"/>
    </row>
    <row r="17" spans="1:22" ht="15.75">
      <c r="A17" s="62" t="s">
        <v>16</v>
      </c>
      <c r="B17" s="63" t="s">
        <v>7</v>
      </c>
      <c r="C17" s="59"/>
      <c r="D17" s="59"/>
      <c r="E17" s="59"/>
      <c r="F17" s="59"/>
      <c r="G17" s="59"/>
      <c r="H17" s="59"/>
      <c r="I17" s="59"/>
      <c r="J17" s="59"/>
      <c r="K17" s="59"/>
      <c r="L17" s="59"/>
      <c r="M17" s="59"/>
      <c r="N17" s="59"/>
      <c r="O17" s="59"/>
      <c r="P17" s="59"/>
      <c r="Q17" s="59"/>
      <c r="R17" s="59"/>
      <c r="S17" s="59"/>
      <c r="T17" s="59"/>
      <c r="U17" s="59"/>
      <c r="V17" s="59"/>
    </row>
    <row r="18" spans="1:22" ht="15.75">
      <c r="A18" s="62" t="s">
        <v>9</v>
      </c>
      <c r="B18" s="63" t="s">
        <v>11</v>
      </c>
      <c r="C18" s="59"/>
      <c r="D18" s="59"/>
      <c r="E18" s="59"/>
      <c r="F18" s="59"/>
      <c r="G18" s="59"/>
      <c r="H18" s="59"/>
      <c r="I18" s="59"/>
      <c r="J18" s="59"/>
      <c r="K18" s="59"/>
      <c r="L18" s="59"/>
      <c r="M18" s="59"/>
      <c r="N18" s="59"/>
      <c r="O18" s="59"/>
      <c r="P18" s="59"/>
      <c r="Q18" s="59"/>
      <c r="R18" s="59"/>
      <c r="S18" s="59"/>
      <c r="T18" s="59"/>
      <c r="U18" s="59"/>
      <c r="V18" s="59"/>
    </row>
    <row r="19" spans="1:22" ht="15.75">
      <c r="A19" s="88" t="s">
        <v>14</v>
      </c>
      <c r="B19" s="89" t="s">
        <v>59</v>
      </c>
      <c r="C19" s="59"/>
      <c r="D19" s="59"/>
      <c r="E19" s="59"/>
      <c r="F19" s="59"/>
      <c r="G19" s="59"/>
      <c r="H19" s="59"/>
      <c r="I19" s="59"/>
      <c r="J19" s="59"/>
      <c r="K19" s="59"/>
      <c r="L19" s="59"/>
      <c r="M19" s="59"/>
      <c r="N19" s="59"/>
      <c r="O19" s="59"/>
      <c r="P19" s="59"/>
      <c r="Q19" s="59"/>
      <c r="R19" s="59"/>
      <c r="S19" s="59"/>
      <c r="T19" s="59"/>
      <c r="U19" s="59"/>
      <c r="V19" s="59"/>
    </row>
    <row r="20" spans="1:22" ht="15.75">
      <c r="A20" s="62" t="s">
        <v>17</v>
      </c>
      <c r="B20" s="63" t="s">
        <v>6</v>
      </c>
      <c r="C20" s="59"/>
      <c r="D20" s="59"/>
      <c r="E20" s="59"/>
      <c r="F20" s="59"/>
      <c r="G20" s="59"/>
      <c r="H20" s="59"/>
      <c r="I20" s="59"/>
      <c r="J20" s="59"/>
      <c r="K20" s="59"/>
      <c r="L20" s="59"/>
      <c r="M20" s="59"/>
      <c r="N20" s="59"/>
      <c r="O20" s="59"/>
      <c r="P20" s="59"/>
      <c r="Q20" s="59"/>
      <c r="R20" s="59"/>
      <c r="S20" s="59"/>
      <c r="T20" s="59"/>
      <c r="U20" s="59"/>
      <c r="V20" s="59"/>
    </row>
    <row r="21" spans="1:22" ht="15.75">
      <c r="A21" s="62" t="s">
        <v>18</v>
      </c>
      <c r="B21" s="90" t="s">
        <v>7</v>
      </c>
      <c r="C21" s="59"/>
      <c r="D21" s="59"/>
      <c r="E21" s="59"/>
      <c r="F21" s="59"/>
      <c r="G21" s="59"/>
      <c r="H21" s="59"/>
      <c r="I21" s="59"/>
      <c r="J21" s="59"/>
      <c r="K21" s="59"/>
      <c r="L21" s="59"/>
      <c r="M21" s="59"/>
      <c r="N21" s="59"/>
      <c r="O21" s="59"/>
      <c r="P21" s="59"/>
      <c r="Q21" s="59"/>
      <c r="R21" s="59"/>
      <c r="S21" s="59"/>
      <c r="T21" s="59"/>
      <c r="U21" s="59"/>
      <c r="V21" s="59"/>
    </row>
    <row r="22" spans="1:22" s="84" customFormat="1" ht="15.75">
      <c r="A22" s="62" t="s">
        <v>9</v>
      </c>
      <c r="B22" s="63" t="s">
        <v>11</v>
      </c>
      <c r="C22" s="59"/>
      <c r="D22" s="59"/>
      <c r="E22" s="59"/>
      <c r="F22" s="59"/>
      <c r="G22" s="59"/>
      <c r="H22" s="59"/>
      <c r="I22" s="59"/>
      <c r="J22" s="59"/>
      <c r="K22" s="59"/>
      <c r="L22" s="59"/>
      <c r="M22" s="59"/>
      <c r="N22" s="59"/>
      <c r="O22" s="59"/>
      <c r="P22" s="59"/>
      <c r="Q22" s="59"/>
      <c r="R22" s="59"/>
      <c r="S22" s="59"/>
      <c r="T22" s="59"/>
      <c r="U22" s="59"/>
      <c r="V22" s="59"/>
    </row>
    <row r="23" spans="1:22" ht="51" customHeight="1">
      <c r="A23" s="600" t="s">
        <v>119</v>
      </c>
      <c r="B23" s="600"/>
      <c r="C23" s="600"/>
      <c r="D23" s="600"/>
      <c r="E23" s="600"/>
      <c r="F23" s="600"/>
      <c r="G23" s="600"/>
      <c r="H23" s="600"/>
      <c r="I23" s="600"/>
      <c r="J23" s="84"/>
      <c r="K23" s="84"/>
      <c r="L23" s="84"/>
      <c r="M23" s="84"/>
      <c r="N23" s="84"/>
      <c r="O23" s="604" t="s">
        <v>127</v>
      </c>
      <c r="P23" s="604"/>
      <c r="Q23" s="604"/>
      <c r="R23" s="604"/>
      <c r="S23" s="604"/>
      <c r="T23" s="604"/>
      <c r="U23" s="604"/>
      <c r="V23" s="604"/>
    </row>
  </sheetData>
  <sheetProtection/>
  <mergeCells count="31">
    <mergeCell ref="A1:E1"/>
    <mergeCell ref="F1:P1"/>
    <mergeCell ref="Q1:V1"/>
    <mergeCell ref="R2:V2"/>
    <mergeCell ref="R4:R7"/>
    <mergeCell ref="I3:T3"/>
    <mergeCell ref="D3:D7"/>
    <mergeCell ref="U3:U7"/>
    <mergeCell ref="K6:K7"/>
    <mergeCell ref="V3:V7"/>
    <mergeCell ref="S4:S7"/>
    <mergeCell ref="J5:J7"/>
    <mergeCell ref="Q6:Q7"/>
    <mergeCell ref="A9:B9"/>
    <mergeCell ref="J4:Q4"/>
    <mergeCell ref="A8:B8"/>
    <mergeCell ref="C3:C7"/>
    <mergeCell ref="K5:Q5"/>
    <mergeCell ref="O6:O7"/>
    <mergeCell ref="E4:E7"/>
    <mergeCell ref="F4:F7"/>
    <mergeCell ref="L6:N6"/>
    <mergeCell ref="E3:F3"/>
    <mergeCell ref="A23:I23"/>
    <mergeCell ref="O23:V23"/>
    <mergeCell ref="H3:H7"/>
    <mergeCell ref="A3:B7"/>
    <mergeCell ref="G3:G7"/>
    <mergeCell ref="I4:I7"/>
    <mergeCell ref="T4:T7"/>
    <mergeCell ref="P6:P7"/>
  </mergeCells>
  <printOptions/>
  <pageMargins left="0.1968503937007874" right="0" top="0.1968503937007874" bottom="0" header="0.1968503937007874" footer="0.1968503937007874"/>
  <pageSetup horizontalDpi="600" verticalDpi="600" orientation="landscape" paperSize="9" scale="94" r:id="rId2"/>
  <headerFooter alignWithMargins="0">
    <oddFooter>&amp;C&amp;P</oddFooter>
  </headerFooter>
  <drawing r:id="rId1"/>
</worksheet>
</file>

<file path=xl/worksheets/sheet13.xml><?xml version="1.0" encoding="utf-8"?>
<worksheet xmlns="http://schemas.openxmlformats.org/spreadsheetml/2006/main" xmlns:r="http://schemas.openxmlformats.org/officeDocument/2006/relationships">
  <sheetPr>
    <tabColor rgb="FF0070C0"/>
  </sheetPr>
  <dimension ref="A1:P29"/>
  <sheetViews>
    <sheetView view="pageBreakPreview" zoomScale="115" zoomScaleSheetLayoutView="115" zoomScalePageLayoutView="0" workbookViewId="0" topLeftCell="A1">
      <selection activeCell="F17" sqref="F17"/>
    </sheetView>
  </sheetViews>
  <sheetFormatPr defaultColWidth="9.00390625" defaultRowHeight="15.75"/>
  <cols>
    <col min="1" max="1" width="4.375" style="3" customWidth="1"/>
    <col min="2" max="2" width="33.125" style="3" customWidth="1"/>
    <col min="3" max="8" width="10.875" style="3" customWidth="1"/>
    <col min="9" max="9" width="16.75390625" style="3" customWidth="1"/>
    <col min="10" max="10" width="16.50390625" style="3" customWidth="1"/>
    <col min="11" max="16384" width="9.00390625" style="3" customWidth="1"/>
  </cols>
  <sheetData>
    <row r="1" spans="1:16" s="4" customFormat="1" ht="45.75" customHeight="1">
      <c r="A1" s="492" t="s">
        <v>340</v>
      </c>
      <c r="B1" s="492"/>
      <c r="C1" s="471" t="s">
        <v>439</v>
      </c>
      <c r="D1" s="471"/>
      <c r="E1" s="471"/>
      <c r="F1" s="471"/>
      <c r="G1" s="471"/>
      <c r="H1" s="471"/>
      <c r="I1" s="490" t="str">
        <f>TT!C2</f>
        <v>Đơn vị  báo cáo: CỤC THADS TỈNH KON TUM
Đơn vị nhận báo cáo: TỔNG CỤC THI HÀNH ÁN DÂN SỰ</v>
      </c>
      <c r="J1" s="490"/>
      <c r="K1" s="102"/>
      <c r="P1" s="103"/>
    </row>
    <row r="2" spans="1:16" s="4" customFormat="1" ht="15.75" customHeight="1">
      <c r="A2" s="492"/>
      <c r="B2" s="492"/>
      <c r="C2" s="641" t="str">
        <f>TT!C8</f>
        <v>04 tháng / năm 2020</v>
      </c>
      <c r="D2" s="641"/>
      <c r="E2" s="641"/>
      <c r="F2" s="641"/>
      <c r="G2" s="641"/>
      <c r="H2" s="641"/>
      <c r="I2" s="490"/>
      <c r="J2" s="490"/>
      <c r="K2" s="102"/>
      <c r="P2" s="103"/>
    </row>
    <row r="3" spans="1:10" ht="17.25" customHeight="1">
      <c r="A3" s="25"/>
      <c r="B3" s="27"/>
      <c r="D3" s="37"/>
      <c r="E3" s="42">
        <f>COUNTBLANK(C10:J23)</f>
        <v>104</v>
      </c>
      <c r="F3" s="37"/>
      <c r="I3" s="642" t="s">
        <v>320</v>
      </c>
      <c r="J3" s="642"/>
    </row>
    <row r="4" spans="1:10" ht="20.25" customHeight="1">
      <c r="A4" s="643" t="s">
        <v>136</v>
      </c>
      <c r="B4" s="643" t="s">
        <v>157</v>
      </c>
      <c r="C4" s="646" t="s">
        <v>174</v>
      </c>
      <c r="D4" s="646"/>
      <c r="E4" s="646" t="s">
        <v>175</v>
      </c>
      <c r="F4" s="646"/>
      <c r="G4" s="647" t="s">
        <v>176</v>
      </c>
      <c r="H4" s="647"/>
      <c r="I4" s="647" t="s">
        <v>177</v>
      </c>
      <c r="J4" s="647"/>
    </row>
    <row r="5" spans="1:10" ht="9" customHeight="1">
      <c r="A5" s="644"/>
      <c r="B5" s="644"/>
      <c r="C5" s="631" t="s">
        <v>178</v>
      </c>
      <c r="D5" s="631" t="s">
        <v>179</v>
      </c>
      <c r="E5" s="631" t="s">
        <v>178</v>
      </c>
      <c r="F5" s="631" t="s">
        <v>179</v>
      </c>
      <c r="G5" s="634" t="s">
        <v>178</v>
      </c>
      <c r="H5" s="634" t="s">
        <v>179</v>
      </c>
      <c r="I5" s="634" t="s">
        <v>178</v>
      </c>
      <c r="J5" s="634" t="s">
        <v>179</v>
      </c>
    </row>
    <row r="6" spans="1:10" ht="9" customHeight="1">
      <c r="A6" s="644"/>
      <c r="B6" s="644"/>
      <c r="C6" s="632"/>
      <c r="D6" s="632"/>
      <c r="E6" s="632"/>
      <c r="F6" s="632"/>
      <c r="G6" s="635"/>
      <c r="H6" s="635"/>
      <c r="I6" s="635"/>
      <c r="J6" s="635"/>
    </row>
    <row r="7" spans="1:10" ht="9" customHeight="1">
      <c r="A7" s="644"/>
      <c r="B7" s="644"/>
      <c r="C7" s="632"/>
      <c r="D7" s="632"/>
      <c r="E7" s="632"/>
      <c r="F7" s="632"/>
      <c r="G7" s="635"/>
      <c r="H7" s="635"/>
      <c r="I7" s="635"/>
      <c r="J7" s="635"/>
    </row>
    <row r="8" spans="1:10" ht="9" customHeight="1">
      <c r="A8" s="645"/>
      <c r="B8" s="645"/>
      <c r="C8" s="633"/>
      <c r="D8" s="633"/>
      <c r="E8" s="633"/>
      <c r="F8" s="633"/>
      <c r="G8" s="636"/>
      <c r="H8" s="636"/>
      <c r="I8" s="636"/>
      <c r="J8" s="636"/>
    </row>
    <row r="9" spans="1:10" ht="15.75">
      <c r="A9" s="637" t="s">
        <v>3</v>
      </c>
      <c r="B9" s="638"/>
      <c r="C9" s="392">
        <v>1</v>
      </c>
      <c r="D9" s="392">
        <v>2</v>
      </c>
      <c r="E9" s="392">
        <v>3</v>
      </c>
      <c r="F9" s="392">
        <v>4</v>
      </c>
      <c r="G9" s="392">
        <v>5</v>
      </c>
      <c r="H9" s="392">
        <v>6</v>
      </c>
      <c r="I9" s="392">
        <v>7</v>
      </c>
      <c r="J9" s="392">
        <v>8</v>
      </c>
    </row>
    <row r="10" spans="1:10" s="270" customFormat="1" ht="15.75">
      <c r="A10" s="639" t="s">
        <v>12</v>
      </c>
      <c r="B10" s="639"/>
      <c r="C10" s="393">
        <f>C11+C12</f>
        <v>0</v>
      </c>
      <c r="D10" s="393">
        <f aca="true" t="shared" si="0" ref="D10:J10">D11+D12</f>
        <v>0</v>
      </c>
      <c r="E10" s="393">
        <f t="shared" si="0"/>
        <v>0</v>
      </c>
      <c r="F10" s="393">
        <f t="shared" si="0"/>
        <v>0</v>
      </c>
      <c r="G10" s="393">
        <f t="shared" si="0"/>
        <v>0</v>
      </c>
      <c r="H10" s="393">
        <f t="shared" si="0"/>
        <v>0</v>
      </c>
      <c r="I10" s="393">
        <f t="shared" si="0"/>
        <v>0</v>
      </c>
      <c r="J10" s="393">
        <f t="shared" si="0"/>
        <v>0</v>
      </c>
    </row>
    <row r="11" spans="1:10" s="270" customFormat="1" ht="15.75">
      <c r="A11" s="271" t="s">
        <v>0</v>
      </c>
      <c r="B11" s="272" t="s">
        <v>28</v>
      </c>
      <c r="C11" s="318"/>
      <c r="D11" s="318"/>
      <c r="E11" s="318"/>
      <c r="F11" s="318"/>
      <c r="G11" s="318"/>
      <c r="H11" s="318"/>
      <c r="I11" s="318"/>
      <c r="J11" s="318"/>
    </row>
    <row r="12" spans="1:10" s="270" customFormat="1" ht="15.75">
      <c r="A12" s="271" t="s">
        <v>1</v>
      </c>
      <c r="B12" s="272" t="s">
        <v>365</v>
      </c>
      <c r="C12" s="318"/>
      <c r="D12" s="318"/>
      <c r="E12" s="318"/>
      <c r="F12" s="318"/>
      <c r="G12" s="318"/>
      <c r="H12" s="318"/>
      <c r="I12" s="318"/>
      <c r="J12" s="318"/>
    </row>
    <row r="13" spans="1:10" s="270" customFormat="1" ht="15.75">
      <c r="A13" s="273" t="s">
        <v>13</v>
      </c>
      <c r="B13" s="274" t="s">
        <v>440</v>
      </c>
      <c r="C13" s="318"/>
      <c r="D13" s="318"/>
      <c r="E13" s="318"/>
      <c r="F13" s="318"/>
      <c r="G13" s="318"/>
      <c r="H13" s="318"/>
      <c r="I13" s="318"/>
      <c r="J13" s="318"/>
    </row>
    <row r="14" spans="1:14" s="270" customFormat="1" ht="15.75">
      <c r="A14" s="273" t="s">
        <v>14</v>
      </c>
      <c r="B14" s="274" t="s">
        <v>441</v>
      </c>
      <c r="C14" s="318"/>
      <c r="D14" s="318"/>
      <c r="E14" s="318"/>
      <c r="F14" s="318"/>
      <c r="G14" s="318"/>
      <c r="H14" s="318"/>
      <c r="I14" s="318"/>
      <c r="J14" s="318"/>
      <c r="N14" s="275"/>
    </row>
    <row r="15" spans="1:14" s="270" customFormat="1" ht="15.75">
      <c r="A15" s="273" t="s">
        <v>19</v>
      </c>
      <c r="B15" s="274" t="s">
        <v>441</v>
      </c>
      <c r="C15" s="318"/>
      <c r="D15" s="318"/>
      <c r="E15" s="318"/>
      <c r="F15" s="318"/>
      <c r="G15" s="318"/>
      <c r="H15" s="318"/>
      <c r="I15" s="318"/>
      <c r="J15" s="318"/>
      <c r="N15" s="275"/>
    </row>
    <row r="16" spans="1:14" s="270" customFormat="1" ht="15.75">
      <c r="A16" s="273" t="s">
        <v>22</v>
      </c>
      <c r="B16" s="274" t="s">
        <v>442</v>
      </c>
      <c r="C16" s="318"/>
      <c r="D16" s="318"/>
      <c r="E16" s="318"/>
      <c r="F16" s="318"/>
      <c r="G16" s="318"/>
      <c r="H16" s="318"/>
      <c r="I16" s="318"/>
      <c r="J16" s="318"/>
      <c r="N16" s="275"/>
    </row>
    <row r="17" spans="1:14" s="270" customFormat="1" ht="15.75">
      <c r="A17" s="273" t="s">
        <v>23</v>
      </c>
      <c r="B17" s="274" t="s">
        <v>443</v>
      </c>
      <c r="C17" s="318"/>
      <c r="D17" s="318"/>
      <c r="E17" s="318"/>
      <c r="F17" s="318"/>
      <c r="G17" s="318"/>
      <c r="H17" s="318"/>
      <c r="I17" s="318"/>
      <c r="J17" s="318"/>
      <c r="N17" s="275"/>
    </row>
    <row r="18" spans="1:14" s="270" customFormat="1" ht="15.75">
      <c r="A18" s="273" t="s">
        <v>24</v>
      </c>
      <c r="B18" s="274" t="s">
        <v>444</v>
      </c>
      <c r="C18" s="318"/>
      <c r="D18" s="318"/>
      <c r="E18" s="318"/>
      <c r="F18" s="318"/>
      <c r="G18" s="318"/>
      <c r="H18" s="318"/>
      <c r="I18" s="318"/>
      <c r="J18" s="318"/>
      <c r="N18" s="275"/>
    </row>
    <row r="19" spans="1:14" s="270" customFormat="1" ht="15.75">
      <c r="A19" s="273" t="s">
        <v>25</v>
      </c>
      <c r="B19" s="274" t="s">
        <v>445</v>
      </c>
      <c r="C19" s="318"/>
      <c r="D19" s="318"/>
      <c r="E19" s="318"/>
      <c r="F19" s="318"/>
      <c r="G19" s="318"/>
      <c r="H19" s="318"/>
      <c r="I19" s="318"/>
      <c r="J19" s="318"/>
      <c r="N19" s="275"/>
    </row>
    <row r="20" spans="1:14" s="270" customFormat="1" ht="15.75">
      <c r="A20" s="273" t="s">
        <v>26</v>
      </c>
      <c r="B20" s="274" t="s">
        <v>446</v>
      </c>
      <c r="C20" s="318"/>
      <c r="D20" s="318"/>
      <c r="E20" s="318"/>
      <c r="F20" s="318"/>
      <c r="G20" s="318"/>
      <c r="H20" s="318"/>
      <c r="I20" s="318"/>
      <c r="J20" s="318"/>
      <c r="N20" s="275"/>
    </row>
    <row r="21" spans="1:14" s="270" customFormat="1" ht="15.75">
      <c r="A21" s="273" t="s">
        <v>27</v>
      </c>
      <c r="B21" s="274" t="s">
        <v>447</v>
      </c>
      <c r="C21" s="318"/>
      <c r="D21" s="318"/>
      <c r="E21" s="318"/>
      <c r="F21" s="318"/>
      <c r="G21" s="318"/>
      <c r="H21" s="318"/>
      <c r="I21" s="318"/>
      <c r="J21" s="318"/>
      <c r="N21" s="275"/>
    </row>
    <row r="22" spans="1:14" s="270" customFormat="1" ht="15.75">
      <c r="A22" s="273" t="s">
        <v>29</v>
      </c>
      <c r="B22" s="274" t="s">
        <v>448</v>
      </c>
      <c r="C22" s="318"/>
      <c r="D22" s="318"/>
      <c r="E22" s="318"/>
      <c r="F22" s="318"/>
      <c r="G22" s="318"/>
      <c r="H22" s="318"/>
      <c r="I22" s="318"/>
      <c r="J22" s="318"/>
      <c r="N22" s="275"/>
    </row>
    <row r="23" spans="1:10" s="270" customFormat="1" ht="15.75">
      <c r="A23" s="273" t="s">
        <v>30</v>
      </c>
      <c r="B23" s="274" t="s">
        <v>449</v>
      </c>
      <c r="C23" s="319"/>
      <c r="D23" s="319"/>
      <c r="E23" s="319"/>
      <c r="F23" s="319"/>
      <c r="G23" s="319"/>
      <c r="H23" s="319"/>
      <c r="I23" s="319"/>
      <c r="J23" s="319"/>
    </row>
    <row r="24" spans="1:11" s="104" customFormat="1" ht="22.5" customHeight="1">
      <c r="A24" s="6"/>
      <c r="B24" s="640" t="str">
        <f>TT!C7</f>
        <v>Kon Tum, ngày 03 tháng 02 năm 2020</v>
      </c>
      <c r="C24" s="640"/>
      <c r="D24" s="105"/>
      <c r="E24" s="266"/>
      <c r="F24" s="105"/>
      <c r="G24" s="640" t="str">
        <f>TT!C4</f>
        <v>Kon Tum, ngày 03 tháng 02 năm 2020</v>
      </c>
      <c r="H24" s="640"/>
      <c r="I24" s="640"/>
      <c r="J24" s="640"/>
      <c r="K24" s="3"/>
    </row>
    <row r="25" spans="1:10" ht="21.75" customHeight="1">
      <c r="A25" s="6"/>
      <c r="B25" s="629" t="s">
        <v>299</v>
      </c>
      <c r="C25" s="629"/>
      <c r="D25" s="267"/>
      <c r="E25" s="267"/>
      <c r="F25" s="267"/>
      <c r="G25" s="629" t="str">
        <f>TT!C5</f>
        <v>CỤC TRƯỞNG</v>
      </c>
      <c r="H25" s="629"/>
      <c r="I25" s="629"/>
      <c r="J25" s="629"/>
    </row>
    <row r="26" spans="2:10" ht="16.5">
      <c r="B26" s="268"/>
      <c r="C26" s="268"/>
      <c r="D26" s="269"/>
      <c r="E26" s="269"/>
      <c r="F26" s="269"/>
      <c r="G26" s="268"/>
      <c r="H26" s="268"/>
      <c r="I26" s="268"/>
      <c r="J26" s="268"/>
    </row>
    <row r="27" spans="2:10" ht="16.5">
      <c r="B27" s="268"/>
      <c r="C27" s="268"/>
      <c r="D27" s="269"/>
      <c r="E27" s="269"/>
      <c r="F27" s="269"/>
      <c r="G27" s="268"/>
      <c r="H27" s="268"/>
      <c r="I27" s="268"/>
      <c r="J27" s="268"/>
    </row>
    <row r="28" spans="2:10" ht="16.5">
      <c r="B28" s="268"/>
      <c r="C28" s="268"/>
      <c r="D28" s="269"/>
      <c r="E28" s="269"/>
      <c r="F28" s="269"/>
      <c r="G28" s="268"/>
      <c r="H28" s="268"/>
      <c r="I28" s="268"/>
      <c r="J28" s="268"/>
    </row>
    <row r="29" spans="2:10" ht="16.5">
      <c r="B29" s="630" t="str">
        <f>TT!C6</f>
        <v>PHẠM ANH VŨ</v>
      </c>
      <c r="C29" s="630"/>
      <c r="D29" s="269"/>
      <c r="E29" s="269"/>
      <c r="F29" s="269"/>
      <c r="G29" s="630" t="str">
        <f>TT!C3</f>
        <v>CAO MINH HOÀNG TÙNG</v>
      </c>
      <c r="H29" s="630"/>
      <c r="I29" s="630"/>
      <c r="J29" s="630"/>
    </row>
  </sheetData>
  <sheetProtection formatCells="0" formatColumns="0" formatRows="0" insertRows="0" deleteRows="0"/>
  <mergeCells count="27">
    <mergeCell ref="I1:J2"/>
    <mergeCell ref="A4:A8"/>
    <mergeCell ref="B4:B8"/>
    <mergeCell ref="C4:D4"/>
    <mergeCell ref="E4:F4"/>
    <mergeCell ref="G4:H4"/>
    <mergeCell ref="I4:J4"/>
    <mergeCell ref="A1:B2"/>
    <mergeCell ref="I5:I8"/>
    <mergeCell ref="J5:J8"/>
    <mergeCell ref="A9:B9"/>
    <mergeCell ref="A10:B10"/>
    <mergeCell ref="G24:J24"/>
    <mergeCell ref="B24:C24"/>
    <mergeCell ref="C2:H2"/>
    <mergeCell ref="C1:H1"/>
    <mergeCell ref="I3:J3"/>
    <mergeCell ref="B25:C25"/>
    <mergeCell ref="B29:C29"/>
    <mergeCell ref="G25:J25"/>
    <mergeCell ref="G29:J29"/>
    <mergeCell ref="C5:C8"/>
    <mergeCell ref="D5:D8"/>
    <mergeCell ref="E5:E8"/>
    <mergeCell ref="F5:F8"/>
    <mergeCell ref="G5:G8"/>
    <mergeCell ref="H5:H8"/>
  </mergeCells>
  <printOptions/>
  <pageMargins left="0.38" right="0.31496062992125984" top="0.39" bottom="0.42" header="0.31496062992125984" footer="0.31496062992125984"/>
  <pageSetup horizontalDpi="600" verticalDpi="600" orientation="landscape" paperSize="9" scale="95" r:id="rId2"/>
  <ignoredErrors>
    <ignoredError sqref="C10:J10" unlockedFormula="1"/>
  </ignoredErrors>
  <drawing r:id="rId1"/>
</worksheet>
</file>

<file path=xl/worksheets/sheet14.xml><?xml version="1.0" encoding="utf-8"?>
<worksheet xmlns="http://schemas.openxmlformats.org/spreadsheetml/2006/main" xmlns:r="http://schemas.openxmlformats.org/officeDocument/2006/relationships">
  <sheetPr>
    <tabColor rgb="FF0070C0"/>
  </sheetPr>
  <dimension ref="A1:J21"/>
  <sheetViews>
    <sheetView view="pageBreakPreview" zoomScaleSheetLayoutView="100" zoomScalePageLayoutView="0" workbookViewId="0" topLeftCell="A10">
      <selection activeCell="B21" sqref="B21:D21"/>
    </sheetView>
  </sheetViews>
  <sheetFormatPr defaultColWidth="9.00390625" defaultRowHeight="15.75"/>
  <cols>
    <col min="1" max="1" width="4.375" style="3" customWidth="1"/>
    <col min="2" max="2" width="28.875" style="3" customWidth="1"/>
    <col min="3" max="5" width="11.75390625" style="3" customWidth="1"/>
    <col min="6" max="6" width="9.75390625" style="3" customWidth="1"/>
    <col min="7" max="7" width="11.75390625" style="3" customWidth="1"/>
    <col min="8" max="8" width="9.875" style="3" customWidth="1"/>
    <col min="9" max="9" width="20.00390625" style="3" customWidth="1"/>
    <col min="10" max="10" width="18.00390625" style="3" customWidth="1"/>
    <col min="11" max="16384" width="9.00390625" style="3" customWidth="1"/>
  </cols>
  <sheetData>
    <row r="1" spans="1:10" ht="84" customHeight="1">
      <c r="A1" s="492" t="s">
        <v>341</v>
      </c>
      <c r="B1" s="492"/>
      <c r="C1" s="652" t="s">
        <v>180</v>
      </c>
      <c r="D1" s="652"/>
      <c r="E1" s="652"/>
      <c r="F1" s="652"/>
      <c r="G1" s="652"/>
      <c r="H1" s="652"/>
      <c r="I1" s="490" t="str">
        <f>TT!C2</f>
        <v>Đơn vị  báo cáo: CỤC THADS TỈNH KON TUM
Đơn vị nhận báo cáo: TỔNG CỤC THI HÀNH ÁN DÂN SỰ</v>
      </c>
      <c r="J1" s="490"/>
    </row>
    <row r="2" spans="1:10" ht="15.75">
      <c r="A2" s="25"/>
      <c r="B2" s="27"/>
      <c r="C2" s="106"/>
      <c r="D2" s="284"/>
      <c r="E2" s="285"/>
      <c r="F2" s="285"/>
      <c r="G2" s="4"/>
      <c r="H2" s="107"/>
      <c r="I2" s="653" t="s">
        <v>120</v>
      </c>
      <c r="J2" s="653"/>
    </row>
    <row r="3" spans="1:10" s="2" customFormat="1" ht="20.25" customHeight="1">
      <c r="A3" s="634" t="s">
        <v>136</v>
      </c>
      <c r="B3" s="634" t="s">
        <v>157</v>
      </c>
      <c r="C3" s="634" t="s">
        <v>181</v>
      </c>
      <c r="D3" s="647" t="s">
        <v>4</v>
      </c>
      <c r="E3" s="647"/>
      <c r="F3" s="647" t="s">
        <v>182</v>
      </c>
      <c r="G3" s="647" t="s">
        <v>4</v>
      </c>
      <c r="H3" s="647"/>
      <c r="I3" s="647"/>
      <c r="J3" s="647"/>
    </row>
    <row r="4" spans="1:10" s="2" customFormat="1" ht="20.25" customHeight="1">
      <c r="A4" s="635"/>
      <c r="B4" s="635"/>
      <c r="C4" s="635"/>
      <c r="D4" s="647" t="s">
        <v>183</v>
      </c>
      <c r="E4" s="647" t="s">
        <v>184</v>
      </c>
      <c r="F4" s="647"/>
      <c r="G4" s="647" t="s">
        <v>185</v>
      </c>
      <c r="H4" s="647" t="s">
        <v>186</v>
      </c>
      <c r="I4" s="647" t="s">
        <v>187</v>
      </c>
      <c r="J4" s="647" t="s">
        <v>188</v>
      </c>
    </row>
    <row r="5" spans="1:10" s="2" customFormat="1" ht="20.25" customHeight="1">
      <c r="A5" s="635"/>
      <c r="B5" s="635"/>
      <c r="C5" s="635"/>
      <c r="D5" s="647"/>
      <c r="E5" s="647"/>
      <c r="F5" s="647"/>
      <c r="G5" s="647"/>
      <c r="H5" s="647"/>
      <c r="I5" s="647"/>
      <c r="J5" s="647"/>
    </row>
    <row r="6" spans="1:10" s="2" customFormat="1" ht="20.25" customHeight="1">
      <c r="A6" s="635"/>
      <c r="B6" s="635"/>
      <c r="C6" s="635"/>
      <c r="D6" s="647"/>
      <c r="E6" s="647"/>
      <c r="F6" s="647"/>
      <c r="G6" s="647"/>
      <c r="H6" s="647"/>
      <c r="I6" s="647"/>
      <c r="J6" s="647"/>
    </row>
    <row r="7" spans="1:10" s="108" customFormat="1" ht="17.25" customHeight="1">
      <c r="A7" s="636"/>
      <c r="B7" s="636"/>
      <c r="C7" s="635"/>
      <c r="D7" s="647"/>
      <c r="E7" s="647"/>
      <c r="F7" s="647"/>
      <c r="G7" s="647"/>
      <c r="H7" s="647"/>
      <c r="I7" s="647"/>
      <c r="J7" s="647"/>
    </row>
    <row r="8" spans="1:10" ht="15.75" customHeight="1">
      <c r="A8" s="648" t="s">
        <v>3</v>
      </c>
      <c r="B8" s="649"/>
      <c r="C8" s="109">
        <v>1</v>
      </c>
      <c r="D8" s="109" t="s">
        <v>14</v>
      </c>
      <c r="E8" s="109" t="s">
        <v>19</v>
      </c>
      <c r="F8" s="109" t="s">
        <v>22</v>
      </c>
      <c r="G8" s="109" t="s">
        <v>23</v>
      </c>
      <c r="H8" s="109" t="s">
        <v>24</v>
      </c>
      <c r="I8" s="109" t="s">
        <v>25</v>
      </c>
      <c r="J8" s="109" t="s">
        <v>26</v>
      </c>
    </row>
    <row r="9" spans="1:10" s="270" customFormat="1" ht="24.75" customHeight="1">
      <c r="A9" s="650" t="s">
        <v>10</v>
      </c>
      <c r="B9" s="651"/>
      <c r="C9" s="320">
        <f>C10+C11</f>
        <v>0</v>
      </c>
      <c r="D9" s="320">
        <f aca="true" t="shared" si="0" ref="D9:J9">D10+D11</f>
        <v>0</v>
      </c>
      <c r="E9" s="320">
        <f t="shared" si="0"/>
        <v>0</v>
      </c>
      <c r="F9" s="320">
        <f t="shared" si="0"/>
        <v>0</v>
      </c>
      <c r="G9" s="320">
        <f t="shared" si="0"/>
        <v>0</v>
      </c>
      <c r="H9" s="320">
        <f t="shared" si="0"/>
        <v>0</v>
      </c>
      <c r="I9" s="320">
        <f t="shared" si="0"/>
        <v>0</v>
      </c>
      <c r="J9" s="320">
        <f t="shared" si="0"/>
        <v>0</v>
      </c>
    </row>
    <row r="10" spans="1:10" s="270" customFormat="1" ht="24.75" customHeight="1">
      <c r="A10" s="276" t="s">
        <v>0</v>
      </c>
      <c r="B10" s="277" t="s">
        <v>28</v>
      </c>
      <c r="C10" s="320"/>
      <c r="D10" s="320"/>
      <c r="E10" s="320"/>
      <c r="F10" s="320"/>
      <c r="G10" s="320"/>
      <c r="H10" s="320"/>
      <c r="I10" s="320"/>
      <c r="J10" s="321"/>
    </row>
    <row r="11" spans="1:10" s="270" customFormat="1" ht="24.75" customHeight="1">
      <c r="A11" s="278" t="s">
        <v>1</v>
      </c>
      <c r="B11" s="277" t="s">
        <v>8</v>
      </c>
      <c r="C11" s="320"/>
      <c r="D11" s="320"/>
      <c r="E11" s="320"/>
      <c r="F11" s="320"/>
      <c r="G11" s="320"/>
      <c r="H11" s="320"/>
      <c r="I11" s="320"/>
      <c r="J11" s="321"/>
    </row>
    <row r="12" spans="1:10" s="270" customFormat="1" ht="24.75" customHeight="1">
      <c r="A12" s="279" t="s">
        <v>13</v>
      </c>
      <c r="B12" s="280" t="s">
        <v>189</v>
      </c>
      <c r="C12" s="320"/>
      <c r="D12" s="320"/>
      <c r="E12" s="320"/>
      <c r="F12" s="320"/>
      <c r="G12" s="320"/>
      <c r="H12" s="320"/>
      <c r="I12" s="320"/>
      <c r="J12" s="321"/>
    </row>
    <row r="13" spans="1:10" s="270" customFormat="1" ht="24.75" customHeight="1">
      <c r="A13" s="279" t="s">
        <v>14</v>
      </c>
      <c r="B13" s="280" t="s">
        <v>189</v>
      </c>
      <c r="C13" s="320"/>
      <c r="D13" s="320"/>
      <c r="E13" s="320"/>
      <c r="F13" s="320"/>
      <c r="G13" s="320"/>
      <c r="H13" s="320"/>
      <c r="I13" s="320"/>
      <c r="J13" s="321"/>
    </row>
    <row r="14" spans="1:10" s="270" customFormat="1" ht="24.75" customHeight="1">
      <c r="A14" s="279" t="s">
        <v>19</v>
      </c>
      <c r="B14" s="280" t="s">
        <v>189</v>
      </c>
      <c r="C14" s="322"/>
      <c r="D14" s="322"/>
      <c r="E14" s="322"/>
      <c r="F14" s="322"/>
      <c r="G14" s="322"/>
      <c r="H14" s="322"/>
      <c r="I14" s="322"/>
      <c r="J14" s="323"/>
    </row>
    <row r="15" spans="1:10" s="270" customFormat="1" ht="24.75" customHeight="1">
      <c r="A15" s="279" t="s">
        <v>9</v>
      </c>
      <c r="B15" s="280" t="s">
        <v>9</v>
      </c>
      <c r="C15" s="322"/>
      <c r="D15" s="322"/>
      <c r="E15" s="322"/>
      <c r="F15" s="322"/>
      <c r="G15" s="322"/>
      <c r="H15" s="322"/>
      <c r="I15" s="322"/>
      <c r="J15" s="323"/>
    </row>
    <row r="16" spans="1:10" ht="22.5" customHeight="1">
      <c r="A16" s="6"/>
      <c r="B16" s="640" t="str">
        <f>TT!C7</f>
        <v>Kon Tum, ngày 03 tháng 02 năm 2020</v>
      </c>
      <c r="C16" s="640"/>
      <c r="D16" s="640"/>
      <c r="E16" s="266"/>
      <c r="F16" s="105"/>
      <c r="G16" s="640" t="str">
        <f>TT!C4</f>
        <v>Kon Tum, ngày 03 tháng 02 năm 2020</v>
      </c>
      <c r="H16" s="640"/>
      <c r="I16" s="640"/>
      <c r="J16" s="640"/>
    </row>
    <row r="17" spans="1:10" ht="16.5">
      <c r="A17" s="6"/>
      <c r="B17" s="629" t="s">
        <v>299</v>
      </c>
      <c r="C17" s="629"/>
      <c r="D17" s="629"/>
      <c r="E17" s="267"/>
      <c r="F17" s="267"/>
      <c r="G17" s="629" t="str">
        <f>TT!C5</f>
        <v>CỤC TRƯỞNG</v>
      </c>
      <c r="H17" s="629"/>
      <c r="I17" s="629"/>
      <c r="J17" s="629"/>
    </row>
    <row r="18" spans="2:10" ht="25.5" customHeight="1">
      <c r="B18" s="268"/>
      <c r="C18" s="268"/>
      <c r="D18" s="269"/>
      <c r="E18" s="269"/>
      <c r="F18" s="269"/>
      <c r="G18" s="268"/>
      <c r="H18" s="268"/>
      <c r="I18" s="268"/>
      <c r="J18" s="268"/>
    </row>
    <row r="19" spans="2:10" ht="16.5">
      <c r="B19" s="268"/>
      <c r="C19" s="268"/>
      <c r="D19" s="269"/>
      <c r="E19" s="269"/>
      <c r="F19" s="269"/>
      <c r="G19" s="268"/>
      <c r="H19" s="268"/>
      <c r="I19" s="268"/>
      <c r="J19" s="268"/>
    </row>
    <row r="20" spans="2:10" ht="16.5">
      <c r="B20" s="268"/>
      <c r="C20" s="268"/>
      <c r="D20" s="269"/>
      <c r="E20" s="269"/>
      <c r="F20" s="269"/>
      <c r="G20" s="268"/>
      <c r="H20" s="268"/>
      <c r="I20" s="268"/>
      <c r="J20" s="268"/>
    </row>
    <row r="21" spans="2:10" ht="16.5">
      <c r="B21" s="630" t="str">
        <f>TT!C6</f>
        <v>PHẠM ANH VŨ</v>
      </c>
      <c r="C21" s="630"/>
      <c r="D21" s="630"/>
      <c r="E21" s="269"/>
      <c r="F21" s="269"/>
      <c r="G21" s="630" t="str">
        <f>TT!C3</f>
        <v>CAO MINH HOÀNG TÙNG</v>
      </c>
      <c r="H21" s="630"/>
      <c r="I21" s="630"/>
      <c r="J21" s="630"/>
    </row>
  </sheetData>
  <sheetProtection formatCells="0" formatColumns="0" formatRows="0" insertRows="0" deleteRows="0"/>
  <mergeCells count="24">
    <mergeCell ref="D4:D7"/>
    <mergeCell ref="E4:E7"/>
    <mergeCell ref="G4:G7"/>
    <mergeCell ref="H4:H7"/>
    <mergeCell ref="I4:I7"/>
    <mergeCell ref="J4:J7"/>
    <mergeCell ref="A1:B1"/>
    <mergeCell ref="C1:H1"/>
    <mergeCell ref="I1:J1"/>
    <mergeCell ref="I2:J2"/>
    <mergeCell ref="A3:A7"/>
    <mergeCell ref="B3:B7"/>
    <mergeCell ref="C3:C7"/>
    <mergeCell ref="D3:E3"/>
    <mergeCell ref="F3:F7"/>
    <mergeCell ref="G3:J3"/>
    <mergeCell ref="G17:J17"/>
    <mergeCell ref="G21:J21"/>
    <mergeCell ref="B17:D17"/>
    <mergeCell ref="B21:D21"/>
    <mergeCell ref="A8:B8"/>
    <mergeCell ref="A9:B9"/>
    <mergeCell ref="B16:D16"/>
    <mergeCell ref="G16:J16"/>
  </mergeCells>
  <printOptions/>
  <pageMargins left="0.38" right="0.28" top="0.42" bottom="0.4" header="0.31496062992125984" footer="0.31496062992125984"/>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tabColor rgb="FF0070C0"/>
  </sheetPr>
  <dimension ref="A1:AE26"/>
  <sheetViews>
    <sheetView view="pageBreakPreview" zoomScaleSheetLayoutView="100" zoomScalePageLayoutView="0" workbookViewId="0" topLeftCell="A4">
      <selection activeCell="B21" sqref="B21:G21"/>
    </sheetView>
  </sheetViews>
  <sheetFormatPr defaultColWidth="9.00390625" defaultRowHeight="15.75"/>
  <cols>
    <col min="1" max="1" width="5.00390625" style="3" customWidth="1"/>
    <col min="2" max="2" width="20.25390625" style="3" customWidth="1"/>
    <col min="3" max="3" width="5.625" style="3" customWidth="1"/>
    <col min="4" max="7" width="5.375" style="3" customWidth="1"/>
    <col min="8" max="8" width="6.125" style="3" customWidth="1"/>
    <col min="9" max="10" width="5.75390625" style="3" customWidth="1"/>
    <col min="11" max="11" width="6.375" style="3" customWidth="1"/>
    <col min="12" max="12" width="6.875" style="3" customWidth="1"/>
    <col min="13" max="13" width="6.25390625" style="3" customWidth="1"/>
    <col min="14" max="14" width="6.625" style="3" customWidth="1"/>
    <col min="15" max="15" width="5.125" style="3" customWidth="1"/>
    <col min="16" max="16" width="4.25390625" style="3" customWidth="1"/>
    <col min="17" max="17" width="6.625" style="3" customWidth="1"/>
    <col min="18" max="22" width="5.875" style="3" customWidth="1"/>
    <col min="23" max="23" width="7.125" style="3" customWidth="1"/>
    <col min="24" max="16384" width="9.00390625" style="3" customWidth="1"/>
  </cols>
  <sheetData>
    <row r="1" spans="1:23" ht="67.5" customHeight="1">
      <c r="A1" s="525" t="s">
        <v>342</v>
      </c>
      <c r="B1" s="525"/>
      <c r="C1" s="525"/>
      <c r="D1" s="525"/>
      <c r="E1" s="525"/>
      <c r="F1" s="652" t="s">
        <v>190</v>
      </c>
      <c r="G1" s="652"/>
      <c r="H1" s="652"/>
      <c r="I1" s="652"/>
      <c r="J1" s="652"/>
      <c r="K1" s="652"/>
      <c r="L1" s="652"/>
      <c r="M1" s="652"/>
      <c r="N1" s="652"/>
      <c r="O1" s="652"/>
      <c r="P1" s="652"/>
      <c r="Q1" s="652"/>
      <c r="R1" s="490" t="str">
        <f>TT!C2</f>
        <v>Đơn vị  báo cáo: CỤC THADS TỈNH KON TUM
Đơn vị nhận báo cáo: TỔNG CỤC THI HÀNH ÁN DÂN SỰ</v>
      </c>
      <c r="S1" s="490"/>
      <c r="T1" s="490"/>
      <c r="U1" s="490"/>
      <c r="V1" s="490"/>
      <c r="W1" s="490"/>
    </row>
    <row r="2" spans="1:23" ht="15" customHeight="1">
      <c r="A2" s="110"/>
      <c r="B2" s="110"/>
      <c r="C2" s="110"/>
      <c r="D2" s="110"/>
      <c r="E2" s="111"/>
      <c r="F2" s="111"/>
      <c r="G2" s="112"/>
      <c r="H2" s="112"/>
      <c r="I2" s="112"/>
      <c r="J2" s="112"/>
      <c r="K2" s="112"/>
      <c r="L2" s="113"/>
      <c r="M2" s="113"/>
      <c r="N2" s="114"/>
      <c r="O2" s="112"/>
      <c r="P2" s="112"/>
      <c r="Q2" s="111"/>
      <c r="R2" s="663" t="s">
        <v>191</v>
      </c>
      <c r="S2" s="663"/>
      <c r="T2" s="663"/>
      <c r="U2" s="663"/>
      <c r="V2" s="663"/>
      <c r="W2" s="663"/>
    </row>
    <row r="3" spans="1:23" s="6" customFormat="1" ht="15.75" customHeight="1">
      <c r="A3" s="661" t="s">
        <v>136</v>
      </c>
      <c r="B3" s="655" t="s">
        <v>21</v>
      </c>
      <c r="C3" s="661" t="s">
        <v>192</v>
      </c>
      <c r="D3" s="661" t="s">
        <v>193</v>
      </c>
      <c r="E3" s="664" t="s">
        <v>322</v>
      </c>
      <c r="F3" s="665"/>
      <c r="G3" s="665"/>
      <c r="H3" s="665"/>
      <c r="I3" s="665"/>
      <c r="J3" s="665"/>
      <c r="K3" s="665"/>
      <c r="L3" s="665"/>
      <c r="M3" s="665"/>
      <c r="N3" s="665"/>
      <c r="O3" s="665"/>
      <c r="P3" s="665"/>
      <c r="Q3" s="666"/>
      <c r="R3" s="660" t="s">
        <v>194</v>
      </c>
      <c r="S3" s="660"/>
      <c r="T3" s="660"/>
      <c r="U3" s="660"/>
      <c r="V3" s="660"/>
      <c r="W3" s="660"/>
    </row>
    <row r="4" spans="1:24" s="6" customFormat="1" ht="15" customHeight="1">
      <c r="A4" s="662"/>
      <c r="B4" s="656"/>
      <c r="C4" s="662"/>
      <c r="D4" s="662"/>
      <c r="E4" s="660" t="s">
        <v>195</v>
      </c>
      <c r="F4" s="660"/>
      <c r="G4" s="660"/>
      <c r="H4" s="664" t="s">
        <v>196</v>
      </c>
      <c r="I4" s="665"/>
      <c r="J4" s="665"/>
      <c r="K4" s="665"/>
      <c r="L4" s="665"/>
      <c r="M4" s="665"/>
      <c r="N4" s="665"/>
      <c r="O4" s="665"/>
      <c r="P4" s="665"/>
      <c r="Q4" s="666"/>
      <c r="R4" s="660" t="s">
        <v>10</v>
      </c>
      <c r="S4" s="660" t="s">
        <v>4</v>
      </c>
      <c r="T4" s="660"/>
      <c r="U4" s="660"/>
      <c r="V4" s="660"/>
      <c r="W4" s="660"/>
      <c r="X4" s="6" t="s">
        <v>2</v>
      </c>
    </row>
    <row r="5" spans="1:23" s="6" customFormat="1" ht="19.5" customHeight="1">
      <c r="A5" s="662"/>
      <c r="B5" s="656"/>
      <c r="C5" s="662"/>
      <c r="D5" s="662"/>
      <c r="E5" s="660"/>
      <c r="F5" s="660"/>
      <c r="G5" s="660"/>
      <c r="H5" s="672" t="s">
        <v>306</v>
      </c>
      <c r="I5" s="669" t="s">
        <v>4</v>
      </c>
      <c r="J5" s="670"/>
      <c r="K5" s="670"/>
      <c r="L5" s="670"/>
      <c r="M5" s="670"/>
      <c r="N5" s="670"/>
      <c r="O5" s="670"/>
      <c r="P5" s="655"/>
      <c r="Q5" s="661" t="s">
        <v>197</v>
      </c>
      <c r="R5" s="660"/>
      <c r="S5" s="660" t="s">
        <v>321</v>
      </c>
      <c r="T5" s="660" t="s">
        <v>198</v>
      </c>
      <c r="U5" s="660" t="s">
        <v>199</v>
      </c>
      <c r="V5" s="660" t="s">
        <v>200</v>
      </c>
      <c r="W5" s="660" t="s">
        <v>201</v>
      </c>
    </row>
    <row r="6" spans="1:25" s="6" customFormat="1" ht="16.5" customHeight="1">
      <c r="A6" s="662"/>
      <c r="B6" s="656"/>
      <c r="C6" s="662"/>
      <c r="D6" s="662"/>
      <c r="E6" s="660" t="s">
        <v>10</v>
      </c>
      <c r="F6" s="660" t="s">
        <v>4</v>
      </c>
      <c r="G6" s="660"/>
      <c r="H6" s="673"/>
      <c r="I6" s="660" t="s">
        <v>202</v>
      </c>
      <c r="J6" s="660"/>
      <c r="K6" s="660"/>
      <c r="L6" s="660" t="s">
        <v>203</v>
      </c>
      <c r="M6" s="660"/>
      <c r="N6" s="660"/>
      <c r="O6" s="660" t="s">
        <v>204</v>
      </c>
      <c r="P6" s="660" t="s">
        <v>205</v>
      </c>
      <c r="Q6" s="662"/>
      <c r="R6" s="660"/>
      <c r="S6" s="667"/>
      <c r="T6" s="660"/>
      <c r="U6" s="660"/>
      <c r="V6" s="660"/>
      <c r="W6" s="660"/>
      <c r="Y6" s="7"/>
    </row>
    <row r="7" spans="1:25" s="6" customFormat="1" ht="88.5" customHeight="1">
      <c r="A7" s="671"/>
      <c r="B7" s="657"/>
      <c r="C7" s="662"/>
      <c r="D7" s="662"/>
      <c r="E7" s="661"/>
      <c r="F7" s="347" t="s">
        <v>206</v>
      </c>
      <c r="G7" s="347" t="s">
        <v>207</v>
      </c>
      <c r="H7" s="673"/>
      <c r="I7" s="347" t="s">
        <v>208</v>
      </c>
      <c r="J7" s="347" t="s">
        <v>209</v>
      </c>
      <c r="K7" s="347" t="s">
        <v>210</v>
      </c>
      <c r="L7" s="347" t="s">
        <v>211</v>
      </c>
      <c r="M7" s="347" t="s">
        <v>212</v>
      </c>
      <c r="N7" s="347" t="s">
        <v>213</v>
      </c>
      <c r="O7" s="661"/>
      <c r="P7" s="661"/>
      <c r="Q7" s="662"/>
      <c r="R7" s="661"/>
      <c r="S7" s="668"/>
      <c r="T7" s="661"/>
      <c r="U7" s="661"/>
      <c r="V7" s="661"/>
      <c r="W7" s="661"/>
      <c r="Y7" s="7"/>
    </row>
    <row r="8" spans="1:31" ht="19.5" customHeight="1">
      <c r="A8" s="115"/>
      <c r="B8" s="116" t="s">
        <v>214</v>
      </c>
      <c r="C8" s="286">
        <v>1</v>
      </c>
      <c r="D8" s="287">
        <v>2</v>
      </c>
      <c r="E8" s="286">
        <v>3</v>
      </c>
      <c r="F8" s="287">
        <v>4</v>
      </c>
      <c r="G8" s="286">
        <v>5</v>
      </c>
      <c r="H8" s="287">
        <v>6</v>
      </c>
      <c r="I8" s="286">
        <v>7</v>
      </c>
      <c r="J8" s="287">
        <v>8</v>
      </c>
      <c r="K8" s="286">
        <v>9</v>
      </c>
      <c r="L8" s="287">
        <v>10</v>
      </c>
      <c r="M8" s="286">
        <v>11</v>
      </c>
      <c r="N8" s="287">
        <v>12</v>
      </c>
      <c r="O8" s="286">
        <v>13</v>
      </c>
      <c r="P8" s="287">
        <v>14</v>
      </c>
      <c r="Q8" s="286">
        <v>15</v>
      </c>
      <c r="R8" s="287">
        <v>16</v>
      </c>
      <c r="S8" s="286">
        <v>17</v>
      </c>
      <c r="T8" s="287">
        <v>18</v>
      </c>
      <c r="U8" s="286">
        <v>19</v>
      </c>
      <c r="V8" s="287">
        <v>20</v>
      </c>
      <c r="W8" s="286">
        <v>21</v>
      </c>
      <c r="X8" s="117"/>
      <c r="Y8" s="118"/>
      <c r="Z8" s="118"/>
      <c r="AA8" s="118"/>
      <c r="AB8" s="118"/>
      <c r="AC8" s="118"/>
      <c r="AD8" s="118"/>
      <c r="AE8" s="118"/>
    </row>
    <row r="9" spans="1:31" s="270" customFormat="1" ht="16.5" customHeight="1">
      <c r="A9" s="289" t="s">
        <v>0</v>
      </c>
      <c r="B9" s="290" t="s">
        <v>215</v>
      </c>
      <c r="C9" s="291"/>
      <c r="D9" s="291"/>
      <c r="E9" s="291"/>
      <c r="F9" s="291"/>
      <c r="G9" s="292"/>
      <c r="H9" s="291"/>
      <c r="I9" s="291"/>
      <c r="J9" s="291"/>
      <c r="K9" s="291"/>
      <c r="L9" s="292"/>
      <c r="M9" s="292"/>
      <c r="N9" s="291"/>
      <c r="O9" s="292"/>
      <c r="P9" s="292"/>
      <c r="Q9" s="293"/>
      <c r="R9" s="291"/>
      <c r="S9" s="292"/>
      <c r="T9" s="292"/>
      <c r="U9" s="292"/>
      <c r="V9" s="292"/>
      <c r="W9" s="292"/>
      <c r="X9" s="294"/>
      <c r="Y9" s="295"/>
      <c r="Z9" s="295"/>
      <c r="AA9" s="295"/>
      <c r="AB9" s="295"/>
      <c r="AC9" s="295"/>
      <c r="AD9" s="295"/>
      <c r="AE9" s="295"/>
    </row>
    <row r="10" spans="1:31" s="270" customFormat="1" ht="16.5" customHeight="1">
      <c r="A10" s="289" t="s">
        <v>1</v>
      </c>
      <c r="B10" s="290" t="s">
        <v>216</v>
      </c>
      <c r="C10" s="291"/>
      <c r="D10" s="291"/>
      <c r="E10" s="291"/>
      <c r="F10" s="291"/>
      <c r="G10" s="292"/>
      <c r="H10" s="291"/>
      <c r="I10" s="291"/>
      <c r="J10" s="291"/>
      <c r="K10" s="291"/>
      <c r="L10" s="292"/>
      <c r="M10" s="292"/>
      <c r="N10" s="291"/>
      <c r="O10" s="292"/>
      <c r="P10" s="292"/>
      <c r="Q10" s="293"/>
      <c r="R10" s="291"/>
      <c r="S10" s="292"/>
      <c r="T10" s="292"/>
      <c r="U10" s="292"/>
      <c r="V10" s="292"/>
      <c r="W10" s="292"/>
      <c r="X10" s="294"/>
      <c r="Y10" s="295"/>
      <c r="Z10" s="295"/>
      <c r="AA10" s="295"/>
      <c r="AB10" s="295"/>
      <c r="AC10" s="295"/>
      <c r="AD10" s="295"/>
      <c r="AE10" s="295"/>
    </row>
    <row r="11" spans="1:31" s="270" customFormat="1" ht="16.5" customHeight="1">
      <c r="A11" s="296" t="s">
        <v>13</v>
      </c>
      <c r="B11" s="297" t="s">
        <v>217</v>
      </c>
      <c r="C11" s="291"/>
      <c r="D11" s="291"/>
      <c r="E11" s="291"/>
      <c r="F11" s="291"/>
      <c r="G11" s="292"/>
      <c r="H11" s="291"/>
      <c r="I11" s="291"/>
      <c r="J11" s="291"/>
      <c r="K11" s="291"/>
      <c r="L11" s="292"/>
      <c r="M11" s="292"/>
      <c r="N11" s="291"/>
      <c r="O11" s="292"/>
      <c r="P11" s="292"/>
      <c r="Q11" s="293"/>
      <c r="R11" s="291"/>
      <c r="S11" s="292"/>
      <c r="T11" s="292"/>
      <c r="U11" s="292"/>
      <c r="V11" s="292"/>
      <c r="W11" s="292"/>
      <c r="X11" s="294"/>
      <c r="Y11" s="295"/>
      <c r="Z11" s="295"/>
      <c r="AA11" s="295"/>
      <c r="AB11" s="295"/>
      <c r="AC11" s="295"/>
      <c r="AD11" s="295"/>
      <c r="AE11" s="295"/>
    </row>
    <row r="12" spans="1:31" s="270" customFormat="1" ht="16.5" customHeight="1">
      <c r="A12" s="298" t="s">
        <v>15</v>
      </c>
      <c r="B12" s="299" t="s">
        <v>218</v>
      </c>
      <c r="C12" s="300"/>
      <c r="D12" s="300"/>
      <c r="E12" s="300"/>
      <c r="F12" s="300"/>
      <c r="G12" s="301"/>
      <c r="H12" s="300"/>
      <c r="I12" s="300"/>
      <c r="J12" s="300"/>
      <c r="K12" s="300"/>
      <c r="L12" s="302"/>
      <c r="M12" s="302"/>
      <c r="N12" s="300"/>
      <c r="O12" s="302"/>
      <c r="P12" s="302"/>
      <c r="Q12" s="302"/>
      <c r="R12" s="300"/>
      <c r="S12" s="302"/>
      <c r="T12" s="302"/>
      <c r="U12" s="302"/>
      <c r="V12" s="302"/>
      <c r="W12" s="302"/>
      <c r="X12" s="294"/>
      <c r="Y12" s="295"/>
      <c r="Z12" s="295"/>
      <c r="AA12" s="295"/>
      <c r="AB12" s="295"/>
      <c r="AC12" s="295"/>
      <c r="AD12" s="295"/>
      <c r="AE12" s="295"/>
    </row>
    <row r="13" spans="1:31" s="270" customFormat="1" ht="16.5" customHeight="1">
      <c r="A13" s="298" t="s">
        <v>16</v>
      </c>
      <c r="B13" s="299" t="s">
        <v>219</v>
      </c>
      <c r="C13" s="300"/>
      <c r="D13" s="300"/>
      <c r="E13" s="300"/>
      <c r="F13" s="300"/>
      <c r="G13" s="301"/>
      <c r="H13" s="300"/>
      <c r="I13" s="300"/>
      <c r="J13" s="300"/>
      <c r="K13" s="300"/>
      <c r="L13" s="302"/>
      <c r="M13" s="302"/>
      <c r="N13" s="300"/>
      <c r="O13" s="302"/>
      <c r="P13" s="302"/>
      <c r="Q13" s="302"/>
      <c r="R13" s="300"/>
      <c r="S13" s="302"/>
      <c r="T13" s="302"/>
      <c r="U13" s="302"/>
      <c r="V13" s="302"/>
      <c r="W13" s="302"/>
      <c r="X13" s="295"/>
      <c r="Y13" s="295"/>
      <c r="Z13" s="295"/>
      <c r="AA13" s="295"/>
      <c r="AB13" s="295"/>
      <c r="AC13" s="295"/>
      <c r="AD13" s="295"/>
      <c r="AE13" s="295"/>
    </row>
    <row r="14" spans="1:31" s="270" customFormat="1" ht="16.5" customHeight="1">
      <c r="A14" s="298" t="s">
        <v>14</v>
      </c>
      <c r="B14" s="297" t="s">
        <v>8</v>
      </c>
      <c r="C14" s="291"/>
      <c r="D14" s="291"/>
      <c r="E14" s="291"/>
      <c r="F14" s="291"/>
      <c r="G14" s="292"/>
      <c r="H14" s="291"/>
      <c r="I14" s="291"/>
      <c r="J14" s="291"/>
      <c r="K14" s="291"/>
      <c r="L14" s="292"/>
      <c r="M14" s="292"/>
      <c r="N14" s="291"/>
      <c r="O14" s="292"/>
      <c r="P14" s="292"/>
      <c r="Q14" s="293"/>
      <c r="R14" s="291"/>
      <c r="S14" s="292"/>
      <c r="T14" s="292"/>
      <c r="U14" s="292"/>
      <c r="V14" s="292"/>
      <c r="W14" s="292"/>
      <c r="X14" s="295"/>
      <c r="Y14" s="295"/>
      <c r="Z14" s="295"/>
      <c r="AA14" s="295"/>
      <c r="AB14" s="295"/>
      <c r="AC14" s="295"/>
      <c r="AD14" s="295"/>
      <c r="AE14" s="295"/>
    </row>
    <row r="15" spans="1:31" s="270" customFormat="1" ht="16.5" customHeight="1">
      <c r="A15" s="298" t="s">
        <v>17</v>
      </c>
      <c r="B15" s="299" t="s">
        <v>218</v>
      </c>
      <c r="C15" s="291"/>
      <c r="D15" s="291"/>
      <c r="E15" s="291"/>
      <c r="F15" s="291"/>
      <c r="G15" s="292"/>
      <c r="H15" s="291"/>
      <c r="I15" s="291"/>
      <c r="J15" s="291"/>
      <c r="K15" s="291"/>
      <c r="L15" s="292"/>
      <c r="M15" s="292"/>
      <c r="N15" s="291"/>
      <c r="O15" s="292"/>
      <c r="P15" s="292"/>
      <c r="Q15" s="293"/>
      <c r="R15" s="291"/>
      <c r="S15" s="292"/>
      <c r="T15" s="292"/>
      <c r="U15" s="292"/>
      <c r="V15" s="292"/>
      <c r="W15" s="292"/>
      <c r="X15" s="295"/>
      <c r="Y15" s="295"/>
      <c r="Z15" s="295"/>
      <c r="AA15" s="295"/>
      <c r="AB15" s="295"/>
      <c r="AC15" s="295"/>
      <c r="AD15" s="295"/>
      <c r="AE15" s="295"/>
    </row>
    <row r="16" spans="1:31" s="304" customFormat="1" ht="16.5" customHeight="1">
      <c r="A16" s="298" t="s">
        <v>18</v>
      </c>
      <c r="B16" s="299" t="s">
        <v>219</v>
      </c>
      <c r="C16" s="291"/>
      <c r="D16" s="291"/>
      <c r="E16" s="291"/>
      <c r="F16" s="291"/>
      <c r="G16" s="292"/>
      <c r="H16" s="291"/>
      <c r="I16" s="291"/>
      <c r="J16" s="291"/>
      <c r="K16" s="291"/>
      <c r="L16" s="292"/>
      <c r="M16" s="292"/>
      <c r="N16" s="291"/>
      <c r="O16" s="292"/>
      <c r="P16" s="292"/>
      <c r="Q16" s="293"/>
      <c r="R16" s="291"/>
      <c r="S16" s="292"/>
      <c r="T16" s="292"/>
      <c r="U16" s="292"/>
      <c r="V16" s="292"/>
      <c r="W16" s="292"/>
      <c r="X16" s="303"/>
      <c r="Y16" s="303"/>
      <c r="Z16" s="303"/>
      <c r="AA16" s="303"/>
      <c r="AB16" s="303"/>
      <c r="AC16" s="303"/>
      <c r="AD16" s="303"/>
      <c r="AE16" s="303"/>
    </row>
    <row r="17" spans="1:31" s="270" customFormat="1" ht="16.5" customHeight="1">
      <c r="A17" s="296" t="s">
        <v>220</v>
      </c>
      <c r="B17" s="297" t="s">
        <v>189</v>
      </c>
      <c r="C17" s="291"/>
      <c r="D17" s="291"/>
      <c r="E17" s="291"/>
      <c r="F17" s="291"/>
      <c r="G17" s="292"/>
      <c r="H17" s="291"/>
      <c r="I17" s="291"/>
      <c r="J17" s="291"/>
      <c r="K17" s="291"/>
      <c r="L17" s="292"/>
      <c r="M17" s="292"/>
      <c r="N17" s="291"/>
      <c r="O17" s="292"/>
      <c r="P17" s="292"/>
      <c r="Q17" s="293"/>
      <c r="R17" s="291"/>
      <c r="S17" s="292"/>
      <c r="T17" s="292"/>
      <c r="U17" s="292"/>
      <c r="V17" s="292"/>
      <c r="W17" s="292"/>
      <c r="X17" s="295"/>
      <c r="Y17" s="295"/>
      <c r="Z17" s="295"/>
      <c r="AA17" s="295"/>
      <c r="AB17" s="295"/>
      <c r="AC17" s="295"/>
      <c r="AD17" s="295"/>
      <c r="AE17" s="295"/>
    </row>
    <row r="18" spans="1:31" s="270" customFormat="1" ht="16.5" customHeight="1">
      <c r="A18" s="305" t="s">
        <v>221</v>
      </c>
      <c r="B18" s="299" t="s">
        <v>218</v>
      </c>
      <c r="C18" s="291"/>
      <c r="D18" s="291"/>
      <c r="E18" s="291"/>
      <c r="F18" s="291"/>
      <c r="G18" s="292"/>
      <c r="H18" s="291"/>
      <c r="I18" s="291"/>
      <c r="J18" s="291"/>
      <c r="K18" s="291"/>
      <c r="L18" s="292"/>
      <c r="M18" s="292"/>
      <c r="N18" s="291"/>
      <c r="O18" s="292"/>
      <c r="P18" s="292"/>
      <c r="Q18" s="293"/>
      <c r="R18" s="291"/>
      <c r="S18" s="292"/>
      <c r="T18" s="292"/>
      <c r="U18" s="292"/>
      <c r="V18" s="292"/>
      <c r="W18" s="292"/>
      <c r="X18" s="295"/>
      <c r="Y18" s="295"/>
      <c r="Z18" s="295"/>
      <c r="AA18" s="295"/>
      <c r="AB18" s="295"/>
      <c r="AC18" s="295"/>
      <c r="AD18" s="295"/>
      <c r="AE18" s="295"/>
    </row>
    <row r="19" spans="1:25" s="304" customFormat="1" ht="16.5" customHeight="1">
      <c r="A19" s="305" t="s">
        <v>222</v>
      </c>
      <c r="B19" s="299" t="s">
        <v>219</v>
      </c>
      <c r="C19" s="291"/>
      <c r="D19" s="291"/>
      <c r="E19" s="291"/>
      <c r="F19" s="291"/>
      <c r="G19" s="292"/>
      <c r="H19" s="291"/>
      <c r="I19" s="291"/>
      <c r="J19" s="291"/>
      <c r="K19" s="291"/>
      <c r="L19" s="292"/>
      <c r="M19" s="292"/>
      <c r="N19" s="291"/>
      <c r="O19" s="292"/>
      <c r="P19" s="292"/>
      <c r="Q19" s="293"/>
      <c r="R19" s="291"/>
      <c r="S19" s="292"/>
      <c r="T19" s="292"/>
      <c r="U19" s="292"/>
      <c r="V19" s="292"/>
      <c r="W19" s="292"/>
      <c r="Y19" s="304" t="s">
        <v>2</v>
      </c>
    </row>
    <row r="20" spans="1:23" s="270" customFormat="1" ht="16.5" customHeight="1">
      <c r="A20" s="296" t="s">
        <v>223</v>
      </c>
      <c r="B20" s="297" t="s">
        <v>189</v>
      </c>
      <c r="C20" s="291"/>
      <c r="D20" s="291"/>
      <c r="E20" s="291"/>
      <c r="F20" s="291"/>
      <c r="G20" s="292"/>
      <c r="H20" s="291"/>
      <c r="I20" s="291"/>
      <c r="J20" s="291"/>
      <c r="K20" s="291"/>
      <c r="L20" s="292"/>
      <c r="M20" s="292"/>
      <c r="N20" s="291"/>
      <c r="O20" s="292"/>
      <c r="P20" s="292"/>
      <c r="Q20" s="293"/>
      <c r="R20" s="291"/>
      <c r="S20" s="292"/>
      <c r="T20" s="292"/>
      <c r="U20" s="292"/>
      <c r="V20" s="292"/>
      <c r="W20" s="292"/>
    </row>
    <row r="21" spans="1:23" ht="18" customHeight="1">
      <c r="A21" s="210"/>
      <c r="B21" s="640" t="str">
        <f>TT!C7</f>
        <v>Kon Tum, ngày 03 tháng 02 năm 2020</v>
      </c>
      <c r="C21" s="640"/>
      <c r="D21" s="640"/>
      <c r="E21" s="640"/>
      <c r="F21" s="640"/>
      <c r="G21" s="640"/>
      <c r="H21" s="281"/>
      <c r="I21" s="281"/>
      <c r="J21" s="281"/>
      <c r="K21" s="307"/>
      <c r="L21" s="308"/>
      <c r="M21" s="308"/>
      <c r="N21" s="307"/>
      <c r="O21" s="308"/>
      <c r="P21" s="658" t="str">
        <f>TT!C4</f>
        <v>Kon Tum, ngày 03 tháng 02 năm 2020</v>
      </c>
      <c r="Q21" s="658"/>
      <c r="R21" s="658"/>
      <c r="S21" s="658"/>
      <c r="T21" s="658"/>
      <c r="U21" s="658"/>
      <c r="V21" s="658"/>
      <c r="W21" s="211"/>
    </row>
    <row r="22" spans="1:23" ht="18" customHeight="1">
      <c r="A22" s="126"/>
      <c r="B22" s="629" t="s">
        <v>299</v>
      </c>
      <c r="C22" s="629"/>
      <c r="D22" s="629"/>
      <c r="E22" s="629"/>
      <c r="F22" s="629"/>
      <c r="G22" s="629"/>
      <c r="H22" s="282"/>
      <c r="I22" s="282"/>
      <c r="J22" s="282"/>
      <c r="K22" s="309"/>
      <c r="L22" s="309"/>
      <c r="M22" s="309"/>
      <c r="N22" s="310"/>
      <c r="O22" s="306"/>
      <c r="P22" s="659" t="str">
        <f>TT!C5</f>
        <v>CỤC TRƯỞNG</v>
      </c>
      <c r="Q22" s="659"/>
      <c r="R22" s="659"/>
      <c r="S22" s="659"/>
      <c r="T22" s="659"/>
      <c r="U22" s="659"/>
      <c r="V22" s="659"/>
      <c r="W22" s="306"/>
    </row>
    <row r="23" spans="2:22" ht="18" customHeight="1">
      <c r="B23" s="268"/>
      <c r="C23" s="268"/>
      <c r="D23" s="269"/>
      <c r="E23" s="269"/>
      <c r="F23" s="269"/>
      <c r="G23" s="268"/>
      <c r="H23" s="268"/>
      <c r="I23" s="268"/>
      <c r="J23" s="268"/>
      <c r="K23" s="269"/>
      <c r="L23" s="269"/>
      <c r="M23" s="269"/>
      <c r="N23" s="269"/>
      <c r="O23" s="269"/>
      <c r="P23" s="311"/>
      <c r="Q23" s="311"/>
      <c r="R23" s="311"/>
      <c r="S23" s="311"/>
      <c r="T23" s="311"/>
      <c r="U23" s="311"/>
      <c r="V23" s="311"/>
    </row>
    <row r="24" spans="2:22" ht="28.5" customHeight="1">
      <c r="B24" s="268"/>
      <c r="C24" s="268"/>
      <c r="D24" s="269"/>
      <c r="E24" s="269"/>
      <c r="F24" s="269"/>
      <c r="G24" s="268"/>
      <c r="H24" s="268"/>
      <c r="I24" s="268"/>
      <c r="J24" s="268"/>
      <c r="K24" s="269"/>
      <c r="L24" s="269"/>
      <c r="M24" s="269"/>
      <c r="N24" s="269"/>
      <c r="O24" s="269"/>
      <c r="P24" s="311"/>
      <c r="Q24" s="311"/>
      <c r="R24" s="311"/>
      <c r="S24" s="311"/>
      <c r="T24" s="311"/>
      <c r="U24" s="311"/>
      <c r="V24" s="311"/>
    </row>
    <row r="25" spans="2:22" ht="18" customHeight="1">
      <c r="B25" s="268"/>
      <c r="C25" s="268"/>
      <c r="D25" s="269"/>
      <c r="E25" s="269"/>
      <c r="F25" s="269"/>
      <c r="G25" s="268"/>
      <c r="H25" s="268"/>
      <c r="I25" s="268"/>
      <c r="J25" s="268"/>
      <c r="K25" s="269"/>
      <c r="L25" s="269"/>
      <c r="M25" s="269"/>
      <c r="N25" s="269"/>
      <c r="O25" s="269"/>
      <c r="P25" s="311"/>
      <c r="Q25" s="311"/>
      <c r="R25" s="311"/>
      <c r="S25" s="311"/>
      <c r="T25" s="311"/>
      <c r="U25" s="311"/>
      <c r="V25" s="311"/>
    </row>
    <row r="26" spans="2:22" ht="18" customHeight="1">
      <c r="B26" s="630" t="str">
        <f>TT!C6</f>
        <v>PHẠM ANH VŨ</v>
      </c>
      <c r="C26" s="630"/>
      <c r="D26" s="630"/>
      <c r="E26" s="630"/>
      <c r="F26" s="630"/>
      <c r="G26" s="630"/>
      <c r="H26" s="283"/>
      <c r="I26" s="283"/>
      <c r="J26" s="283"/>
      <c r="K26" s="269"/>
      <c r="L26" s="269"/>
      <c r="M26" s="269"/>
      <c r="N26" s="269"/>
      <c r="O26" s="269"/>
      <c r="P26" s="654" t="str">
        <f>TT!C3</f>
        <v>CAO MINH HOÀNG TÙNG</v>
      </c>
      <c r="Q26" s="654"/>
      <c r="R26" s="654"/>
      <c r="S26" s="654"/>
      <c r="T26" s="654"/>
      <c r="U26" s="654"/>
      <c r="V26" s="654"/>
    </row>
  </sheetData>
  <sheetProtection formatCells="0" formatColumns="0" formatRows="0" insertRows="0" deleteRows="0"/>
  <mergeCells count="34">
    <mergeCell ref="A3:A7"/>
    <mergeCell ref="E6:E7"/>
    <mergeCell ref="R3:W3"/>
    <mergeCell ref="E4:G5"/>
    <mergeCell ref="H4:Q4"/>
    <mergeCell ref="R4:R7"/>
    <mergeCell ref="S4:W4"/>
    <mergeCell ref="H5:H7"/>
    <mergeCell ref="W5:W7"/>
    <mergeCell ref="S5:S7"/>
    <mergeCell ref="T5:T7"/>
    <mergeCell ref="I5:P5"/>
    <mergeCell ref="U5:U7"/>
    <mergeCell ref="F6:G6"/>
    <mergeCell ref="A1:E1"/>
    <mergeCell ref="F1:Q1"/>
    <mergeCell ref="R1:W1"/>
    <mergeCell ref="R2:W2"/>
    <mergeCell ref="C3:C7"/>
    <mergeCell ref="D3:D7"/>
    <mergeCell ref="E3:Q3"/>
    <mergeCell ref="I6:K6"/>
    <mergeCell ref="L6:N6"/>
    <mergeCell ref="O6:O7"/>
    <mergeCell ref="P26:V26"/>
    <mergeCell ref="B21:G21"/>
    <mergeCell ref="B22:G22"/>
    <mergeCell ref="B26:G26"/>
    <mergeCell ref="B3:B7"/>
    <mergeCell ref="P21:V21"/>
    <mergeCell ref="P22:V22"/>
    <mergeCell ref="P6:P7"/>
    <mergeCell ref="V5:V7"/>
    <mergeCell ref="Q5:Q7"/>
  </mergeCells>
  <printOptions/>
  <pageMargins left="0.33" right="0.31496062992126" top="0.42" bottom="0.39" header="0.31496062992126" footer="0.31496062992126"/>
  <pageSetup horizontalDpi="600" verticalDpi="600" orientation="landscape" paperSize="9" scale="89" r:id="rId1"/>
</worksheet>
</file>

<file path=xl/worksheets/sheet16.xml><?xml version="1.0" encoding="utf-8"?>
<worksheet xmlns="http://schemas.openxmlformats.org/spreadsheetml/2006/main" xmlns:r="http://schemas.openxmlformats.org/officeDocument/2006/relationships">
  <sheetPr>
    <tabColor rgb="FF0070C0"/>
  </sheetPr>
  <dimension ref="A1:V21"/>
  <sheetViews>
    <sheetView view="pageBreakPreview" zoomScaleSheetLayoutView="100" zoomScalePageLayoutView="0" workbookViewId="0" topLeftCell="A1">
      <selection activeCell="B21" sqref="B21"/>
    </sheetView>
  </sheetViews>
  <sheetFormatPr defaultColWidth="9.00390625" defaultRowHeight="15.75"/>
  <cols>
    <col min="1" max="1" width="3.875" style="0" customWidth="1"/>
    <col min="2" max="2" width="20.125" style="0" customWidth="1"/>
    <col min="3" max="3" width="5.25390625" style="120" bestFit="1" customWidth="1"/>
    <col min="4" max="4" width="4.25390625" style="120" bestFit="1" customWidth="1"/>
    <col min="5" max="5" width="4.625" style="120" bestFit="1" customWidth="1"/>
    <col min="6" max="6" width="5.625" style="120" bestFit="1" customWidth="1"/>
    <col min="7" max="7" width="6.125" style="120" bestFit="1" customWidth="1"/>
    <col min="8" max="8" width="4.625" style="120" bestFit="1" customWidth="1"/>
    <col min="9" max="9" width="5.25390625" style="120" bestFit="1" customWidth="1"/>
    <col min="10" max="10" width="6.125" style="120" bestFit="1" customWidth="1"/>
    <col min="11" max="11" width="4.625" style="120" bestFit="1" customWidth="1"/>
    <col min="12" max="12" width="5.75390625" style="120" bestFit="1" customWidth="1"/>
    <col min="13" max="13" width="6.625" style="120" bestFit="1" customWidth="1"/>
    <col min="14" max="14" width="5.00390625" style="120" bestFit="1" customWidth="1"/>
    <col min="15" max="15" width="6.375" style="120" bestFit="1" customWidth="1"/>
    <col min="16" max="16" width="5.75390625" style="120" bestFit="1" customWidth="1"/>
    <col min="17" max="21" width="7.875" style="120" customWidth="1"/>
  </cols>
  <sheetData>
    <row r="1" spans="1:21" ht="67.5" customHeight="1">
      <c r="A1" s="525" t="s">
        <v>343</v>
      </c>
      <c r="B1" s="525"/>
      <c r="C1" s="525"/>
      <c r="D1" s="525"/>
      <c r="E1" s="525"/>
      <c r="F1" s="652" t="s">
        <v>224</v>
      </c>
      <c r="G1" s="652"/>
      <c r="H1" s="652"/>
      <c r="I1" s="652"/>
      <c r="J1" s="652"/>
      <c r="K1" s="652"/>
      <c r="L1" s="652"/>
      <c r="M1" s="652"/>
      <c r="N1" s="652"/>
      <c r="O1" s="652"/>
      <c r="P1" s="652"/>
      <c r="Q1" s="490" t="str">
        <f>TT!C2</f>
        <v>Đơn vị  báo cáo: CỤC THADS TỈNH KON TUM
Đơn vị nhận báo cáo: TỔNG CỤC THI HÀNH ÁN DÂN SỰ</v>
      </c>
      <c r="R1" s="490"/>
      <c r="S1" s="490"/>
      <c r="T1" s="490"/>
      <c r="U1" s="490"/>
    </row>
    <row r="2" spans="17:21" ht="15.75" customHeight="1">
      <c r="Q2" s="663" t="s">
        <v>225</v>
      </c>
      <c r="R2" s="663"/>
      <c r="S2" s="663"/>
      <c r="T2" s="663"/>
      <c r="U2" s="663"/>
    </row>
    <row r="3" spans="1:21" ht="18.75" customHeight="1">
      <c r="A3" s="674" t="s">
        <v>136</v>
      </c>
      <c r="B3" s="674" t="s">
        <v>157</v>
      </c>
      <c r="C3" s="679" t="s">
        <v>226</v>
      </c>
      <c r="D3" s="679"/>
      <c r="E3" s="679"/>
      <c r="F3" s="679" t="s">
        <v>227</v>
      </c>
      <c r="G3" s="679"/>
      <c r="H3" s="679"/>
      <c r="I3" s="679" t="s">
        <v>228</v>
      </c>
      <c r="J3" s="679"/>
      <c r="K3" s="679"/>
      <c r="L3" s="679" t="s">
        <v>229</v>
      </c>
      <c r="M3" s="679"/>
      <c r="N3" s="679"/>
      <c r="O3" s="679"/>
      <c r="P3" s="679"/>
      <c r="Q3" s="679"/>
      <c r="R3" s="679"/>
      <c r="S3" s="679" t="s">
        <v>230</v>
      </c>
      <c r="T3" s="679"/>
      <c r="U3" s="679"/>
    </row>
    <row r="4" spans="1:21" ht="18.75" customHeight="1">
      <c r="A4" s="675"/>
      <c r="B4" s="675"/>
      <c r="C4" s="679"/>
      <c r="D4" s="679"/>
      <c r="E4" s="679"/>
      <c r="F4" s="679"/>
      <c r="G4" s="679"/>
      <c r="H4" s="679"/>
      <c r="I4" s="679"/>
      <c r="J4" s="679"/>
      <c r="K4" s="679"/>
      <c r="L4" s="679" t="s">
        <v>231</v>
      </c>
      <c r="M4" s="679"/>
      <c r="N4" s="679"/>
      <c r="O4" s="679"/>
      <c r="P4" s="679" t="s">
        <v>232</v>
      </c>
      <c r="Q4" s="679"/>
      <c r="R4" s="679"/>
      <c r="S4" s="679"/>
      <c r="T4" s="679"/>
      <c r="U4" s="679"/>
    </row>
    <row r="5" spans="1:21" ht="18.75" customHeight="1">
      <c r="A5" s="675"/>
      <c r="B5" s="675"/>
      <c r="C5" s="679"/>
      <c r="D5" s="679"/>
      <c r="E5" s="679"/>
      <c r="F5" s="679"/>
      <c r="G5" s="679"/>
      <c r="H5" s="679"/>
      <c r="I5" s="679"/>
      <c r="J5" s="679"/>
      <c r="K5" s="679"/>
      <c r="L5" s="674" t="s">
        <v>12</v>
      </c>
      <c r="M5" s="679" t="s">
        <v>4</v>
      </c>
      <c r="N5" s="679"/>
      <c r="O5" s="679"/>
      <c r="P5" s="674" t="s">
        <v>12</v>
      </c>
      <c r="Q5" s="679" t="s">
        <v>4</v>
      </c>
      <c r="R5" s="679"/>
      <c r="S5" s="679"/>
      <c r="T5" s="679"/>
      <c r="U5" s="679"/>
    </row>
    <row r="6" spans="1:21" ht="48" customHeight="1">
      <c r="A6" s="675"/>
      <c r="B6" s="675"/>
      <c r="C6" s="674" t="s">
        <v>233</v>
      </c>
      <c r="D6" s="674" t="s">
        <v>234</v>
      </c>
      <c r="E6" s="674" t="s">
        <v>235</v>
      </c>
      <c r="F6" s="674" t="s">
        <v>236</v>
      </c>
      <c r="G6" s="674" t="s">
        <v>234</v>
      </c>
      <c r="H6" s="674" t="s">
        <v>235</v>
      </c>
      <c r="I6" s="674" t="s">
        <v>233</v>
      </c>
      <c r="J6" s="674" t="s">
        <v>234</v>
      </c>
      <c r="K6" s="674" t="s">
        <v>235</v>
      </c>
      <c r="L6" s="675"/>
      <c r="M6" s="674" t="s">
        <v>218</v>
      </c>
      <c r="N6" s="674" t="s">
        <v>219</v>
      </c>
      <c r="O6" s="674" t="s">
        <v>237</v>
      </c>
      <c r="P6" s="675"/>
      <c r="Q6" s="674" t="s">
        <v>238</v>
      </c>
      <c r="R6" s="674" t="s">
        <v>239</v>
      </c>
      <c r="S6" s="674" t="s">
        <v>12</v>
      </c>
      <c r="T6" s="674" t="s">
        <v>240</v>
      </c>
      <c r="U6" s="674" t="s">
        <v>201</v>
      </c>
    </row>
    <row r="7" spans="1:21" ht="15.75">
      <c r="A7" s="676"/>
      <c r="B7" s="676"/>
      <c r="C7" s="676"/>
      <c r="D7" s="676"/>
      <c r="E7" s="676"/>
      <c r="F7" s="676"/>
      <c r="G7" s="676"/>
      <c r="H7" s="676"/>
      <c r="I7" s="676"/>
      <c r="J7" s="676"/>
      <c r="K7" s="676"/>
      <c r="L7" s="676"/>
      <c r="M7" s="676"/>
      <c r="N7" s="676"/>
      <c r="O7" s="676"/>
      <c r="P7" s="676"/>
      <c r="Q7" s="676"/>
      <c r="R7" s="676"/>
      <c r="S7" s="676"/>
      <c r="T7" s="676"/>
      <c r="U7" s="676"/>
    </row>
    <row r="8" spans="1:21" ht="15.75">
      <c r="A8" s="677" t="s">
        <v>3</v>
      </c>
      <c r="B8" s="677"/>
      <c r="C8" s="121">
        <v>1</v>
      </c>
      <c r="D8" s="122">
        <v>2</v>
      </c>
      <c r="E8" s="122">
        <v>3</v>
      </c>
      <c r="F8" s="122">
        <v>4</v>
      </c>
      <c r="G8" s="122">
        <v>5</v>
      </c>
      <c r="H8" s="122">
        <v>6</v>
      </c>
      <c r="I8" s="122">
        <v>7</v>
      </c>
      <c r="J8" s="122">
        <v>8</v>
      </c>
      <c r="K8" s="122">
        <v>9</v>
      </c>
      <c r="L8" s="122">
        <v>10</v>
      </c>
      <c r="M8" s="122">
        <v>11</v>
      </c>
      <c r="N8" s="122">
        <v>12</v>
      </c>
      <c r="O8" s="122">
        <v>13</v>
      </c>
      <c r="P8" s="122">
        <v>14</v>
      </c>
      <c r="Q8" s="122">
        <v>15</v>
      </c>
      <c r="R8" s="122">
        <v>16</v>
      </c>
      <c r="S8" s="122">
        <v>17</v>
      </c>
      <c r="T8" s="122">
        <v>18</v>
      </c>
      <c r="U8" s="122">
        <v>19</v>
      </c>
    </row>
    <row r="9" spans="1:21" s="313" customFormat="1" ht="22.5" customHeight="1">
      <c r="A9" s="678" t="s">
        <v>12</v>
      </c>
      <c r="B9" s="678"/>
      <c r="C9" s="312"/>
      <c r="D9" s="312"/>
      <c r="E9" s="312"/>
      <c r="F9" s="312"/>
      <c r="G9" s="312"/>
      <c r="H9" s="312"/>
      <c r="I9" s="312"/>
      <c r="J9" s="312"/>
      <c r="K9" s="312"/>
      <c r="L9" s="312"/>
      <c r="M9" s="312"/>
      <c r="N9" s="312"/>
      <c r="O9" s="312"/>
      <c r="P9" s="312"/>
      <c r="Q9" s="312"/>
      <c r="R9" s="312"/>
      <c r="S9" s="312"/>
      <c r="T9" s="312"/>
      <c r="U9" s="312"/>
    </row>
    <row r="10" spans="1:21" s="313" customFormat="1" ht="22.5" customHeight="1">
      <c r="A10" s="314">
        <v>1</v>
      </c>
      <c r="B10" s="315" t="s">
        <v>241</v>
      </c>
      <c r="C10" s="312"/>
      <c r="D10" s="312"/>
      <c r="E10" s="312"/>
      <c r="F10" s="312"/>
      <c r="G10" s="312"/>
      <c r="H10" s="312"/>
      <c r="I10" s="312"/>
      <c r="J10" s="312"/>
      <c r="K10" s="312"/>
      <c r="L10" s="312"/>
      <c r="M10" s="312"/>
      <c r="N10" s="312"/>
      <c r="O10" s="312"/>
      <c r="P10" s="312"/>
      <c r="Q10" s="312"/>
      <c r="R10" s="312"/>
      <c r="S10" s="312"/>
      <c r="T10" s="312"/>
      <c r="U10" s="312"/>
    </row>
    <row r="11" spans="1:21" s="313" customFormat="1" ht="22.5" customHeight="1">
      <c r="A11" s="314">
        <v>2</v>
      </c>
      <c r="B11" s="315" t="s">
        <v>242</v>
      </c>
      <c r="C11" s="312"/>
      <c r="D11" s="312"/>
      <c r="E11" s="312"/>
      <c r="F11" s="312"/>
      <c r="G11" s="312"/>
      <c r="H11" s="312"/>
      <c r="I11" s="312"/>
      <c r="J11" s="312"/>
      <c r="K11" s="312"/>
      <c r="L11" s="312"/>
      <c r="M11" s="312"/>
      <c r="N11" s="312"/>
      <c r="O11" s="312"/>
      <c r="P11" s="312"/>
      <c r="Q11" s="312"/>
      <c r="R11" s="312"/>
      <c r="S11" s="312"/>
      <c r="T11" s="312"/>
      <c r="U11" s="312"/>
    </row>
    <row r="12" spans="1:21" s="313" customFormat="1" ht="22.5" customHeight="1">
      <c r="A12" s="314">
        <v>3</v>
      </c>
      <c r="B12" s="315" t="s">
        <v>242</v>
      </c>
      <c r="C12" s="312"/>
      <c r="D12" s="312"/>
      <c r="E12" s="312"/>
      <c r="F12" s="312"/>
      <c r="G12" s="312"/>
      <c r="H12" s="312"/>
      <c r="I12" s="312"/>
      <c r="J12" s="312"/>
      <c r="K12" s="312"/>
      <c r="L12" s="312"/>
      <c r="M12" s="312"/>
      <c r="N12" s="312"/>
      <c r="O12" s="312"/>
      <c r="P12" s="312"/>
      <c r="Q12" s="312"/>
      <c r="R12" s="312"/>
      <c r="S12" s="312"/>
      <c r="T12" s="312"/>
      <c r="U12" s="312"/>
    </row>
    <row r="13" spans="1:21" s="313" customFormat="1" ht="22.5" customHeight="1">
      <c r="A13" s="315" t="s">
        <v>9</v>
      </c>
      <c r="B13" s="316" t="s">
        <v>9</v>
      </c>
      <c r="C13" s="312"/>
      <c r="D13" s="312"/>
      <c r="E13" s="312"/>
      <c r="F13" s="312"/>
      <c r="G13" s="312"/>
      <c r="H13" s="312"/>
      <c r="I13" s="312"/>
      <c r="J13" s="312"/>
      <c r="K13" s="312"/>
      <c r="L13" s="312"/>
      <c r="M13" s="312"/>
      <c r="N13" s="312"/>
      <c r="O13" s="312"/>
      <c r="P13" s="312"/>
      <c r="Q13" s="312"/>
      <c r="R13" s="312"/>
      <c r="S13" s="312"/>
      <c r="T13" s="312"/>
      <c r="U13" s="312"/>
    </row>
    <row r="14" spans="1:22" ht="17.25" customHeight="1">
      <c r="A14" s="210"/>
      <c r="B14" s="640" t="str">
        <f>TT!C7</f>
        <v>Kon Tum, ngày 03 tháng 02 năm 2020</v>
      </c>
      <c r="C14" s="640"/>
      <c r="D14" s="640"/>
      <c r="E14" s="640"/>
      <c r="F14" s="640"/>
      <c r="G14" s="640"/>
      <c r="H14" s="281"/>
      <c r="I14" s="281"/>
      <c r="J14" s="281"/>
      <c r="K14" s="307"/>
      <c r="L14" s="308"/>
      <c r="M14" s="308"/>
      <c r="N14" s="307"/>
      <c r="O14" s="680" t="str">
        <f>TT!C4</f>
        <v>Kon Tum, ngày 03 tháng 02 năm 2020</v>
      </c>
      <c r="P14" s="680"/>
      <c r="Q14" s="680"/>
      <c r="R14" s="680"/>
      <c r="S14" s="680"/>
      <c r="T14" s="680"/>
      <c r="U14" s="269"/>
      <c r="V14" s="211"/>
    </row>
    <row r="15" spans="1:22" ht="17.25" customHeight="1">
      <c r="A15" s="126"/>
      <c r="B15" s="629" t="s">
        <v>299</v>
      </c>
      <c r="C15" s="629"/>
      <c r="D15" s="629"/>
      <c r="E15" s="629"/>
      <c r="F15" s="629"/>
      <c r="G15" s="629"/>
      <c r="H15" s="282"/>
      <c r="I15" s="282"/>
      <c r="J15" s="282"/>
      <c r="K15" s="309"/>
      <c r="L15" s="309"/>
      <c r="M15" s="309"/>
      <c r="N15" s="310"/>
      <c r="O15" s="630" t="str">
        <f>TT!C5</f>
        <v>CỤC TRƯỞNG</v>
      </c>
      <c r="P15" s="630"/>
      <c r="Q15" s="630"/>
      <c r="R15" s="630"/>
      <c r="S15" s="630"/>
      <c r="T15" s="630"/>
      <c r="U15" s="269"/>
      <c r="V15" s="306"/>
    </row>
    <row r="16" spans="1:22" ht="17.25" customHeight="1">
      <c r="A16" s="3"/>
      <c r="B16" s="268"/>
      <c r="C16" s="268"/>
      <c r="D16" s="269"/>
      <c r="E16" s="269"/>
      <c r="F16" s="269"/>
      <c r="G16" s="268"/>
      <c r="H16" s="268"/>
      <c r="I16" s="268"/>
      <c r="J16" s="268"/>
      <c r="K16" s="269"/>
      <c r="L16" s="269"/>
      <c r="M16" s="269"/>
      <c r="N16" s="269"/>
      <c r="O16" s="269"/>
      <c r="P16" s="283"/>
      <c r="Q16" s="283"/>
      <c r="R16" s="283"/>
      <c r="S16" s="269"/>
      <c r="T16" s="269"/>
      <c r="U16" s="269"/>
      <c r="V16" s="3"/>
    </row>
    <row r="17" spans="1:22" ht="17.25" customHeight="1">
      <c r="A17" s="3"/>
      <c r="B17" s="268"/>
      <c r="C17" s="268"/>
      <c r="D17" s="269"/>
      <c r="E17" s="269"/>
      <c r="F17" s="269"/>
      <c r="G17" s="268"/>
      <c r="H17" s="268"/>
      <c r="I17" s="268"/>
      <c r="J17" s="268"/>
      <c r="K17" s="269"/>
      <c r="L17" s="269"/>
      <c r="M17" s="269"/>
      <c r="N17" s="269"/>
      <c r="O17" s="269"/>
      <c r="P17" s="288"/>
      <c r="Q17" s="288"/>
      <c r="R17" s="288"/>
      <c r="S17" s="288"/>
      <c r="T17" s="288"/>
      <c r="U17" s="288"/>
      <c r="V17" s="3"/>
    </row>
    <row r="18" spans="1:22" ht="17.25" customHeight="1">
      <c r="A18" s="3"/>
      <c r="B18" s="268"/>
      <c r="C18" s="268"/>
      <c r="D18" s="269"/>
      <c r="E18" s="269"/>
      <c r="F18" s="269"/>
      <c r="G18" s="268"/>
      <c r="H18" s="268"/>
      <c r="I18" s="268"/>
      <c r="J18" s="268"/>
      <c r="K18" s="269"/>
      <c r="L18" s="269"/>
      <c r="M18" s="269"/>
      <c r="N18" s="269"/>
      <c r="O18" s="269"/>
      <c r="P18" s="288"/>
      <c r="Q18" s="288"/>
      <c r="R18" s="288"/>
      <c r="S18" s="288"/>
      <c r="T18" s="288"/>
      <c r="U18" s="288"/>
      <c r="V18" s="3"/>
    </row>
    <row r="19" spans="1:22" ht="17.25" customHeight="1">
      <c r="A19" s="3"/>
      <c r="B19" s="630" t="str">
        <f>TT!C6</f>
        <v>PHẠM ANH VŨ</v>
      </c>
      <c r="C19" s="630"/>
      <c r="D19" s="630"/>
      <c r="E19" s="630"/>
      <c r="F19" s="630"/>
      <c r="G19" s="630"/>
      <c r="H19" s="283"/>
      <c r="I19" s="283"/>
      <c r="J19" s="283"/>
      <c r="K19" s="269"/>
      <c r="L19" s="269"/>
      <c r="M19" s="269"/>
      <c r="N19" s="269"/>
      <c r="O19" s="630" t="str">
        <f>TT!C3</f>
        <v>CAO MINH HOÀNG TÙNG</v>
      </c>
      <c r="P19" s="630"/>
      <c r="Q19" s="630"/>
      <c r="R19" s="630"/>
      <c r="S19" s="630"/>
      <c r="T19" s="630"/>
      <c r="U19" s="269"/>
      <c r="V19" s="3"/>
    </row>
    <row r="20" spans="1:21" ht="17.25" customHeight="1">
      <c r="A20" s="288"/>
      <c r="B20" s="288"/>
      <c r="C20" s="288"/>
      <c r="D20" s="288"/>
      <c r="E20" s="288"/>
      <c r="F20" s="288"/>
      <c r="G20" s="288"/>
      <c r="H20" s="288"/>
      <c r="I20" s="288"/>
      <c r="J20" s="288"/>
      <c r="K20" s="288"/>
      <c r="L20" s="288"/>
      <c r="M20" s="288"/>
      <c r="N20" s="288"/>
      <c r="O20" s="288"/>
      <c r="P20" s="268"/>
      <c r="Q20" s="268"/>
      <c r="R20" s="268"/>
      <c r="S20" s="269"/>
      <c r="T20" s="269"/>
      <c r="U20" s="269"/>
    </row>
    <row r="21" spans="1:21" ht="16.5">
      <c r="A21" s="288"/>
      <c r="B21" s="288"/>
      <c r="C21" s="288"/>
      <c r="D21" s="288"/>
      <c r="E21" s="288"/>
      <c r="F21" s="288"/>
      <c r="G21" s="288"/>
      <c r="H21" s="288"/>
      <c r="I21" s="288"/>
      <c r="J21" s="288"/>
      <c r="K21" s="288"/>
      <c r="L21" s="288"/>
      <c r="M21" s="288"/>
      <c r="N21" s="288"/>
      <c r="O21" s="288"/>
      <c r="P21" s="283"/>
      <c r="Q21" s="283"/>
      <c r="R21" s="283"/>
      <c r="S21" s="269"/>
      <c r="T21" s="269"/>
      <c r="U21" s="269"/>
    </row>
  </sheetData>
  <sheetProtection formatCells="0" formatColumns="0" formatRows="0" insertRows="0" deleteRows="0"/>
  <mergeCells count="42">
    <mergeCell ref="F1:P1"/>
    <mergeCell ref="Q5:R5"/>
    <mergeCell ref="E6:E7"/>
    <mergeCell ref="F6:F7"/>
    <mergeCell ref="I3:K5"/>
    <mergeCell ref="L3:R3"/>
    <mergeCell ref="A1:E1"/>
    <mergeCell ref="Q1:U1"/>
    <mergeCell ref="Q2:U2"/>
    <mergeCell ref="F3:H5"/>
    <mergeCell ref="S3:U5"/>
    <mergeCell ref="L4:O4"/>
    <mergeCell ref="P4:R4"/>
    <mergeCell ref="M5:O5"/>
    <mergeCell ref="B19:G19"/>
    <mergeCell ref="O14:T14"/>
    <mergeCell ref="O15:T15"/>
    <mergeCell ref="O19:T19"/>
    <mergeCell ref="D6:D7"/>
    <mergeCell ref="C3:E5"/>
    <mergeCell ref="A9:B9"/>
    <mergeCell ref="A3:A7"/>
    <mergeCell ref="B3:B7"/>
    <mergeCell ref="C6:C7"/>
    <mergeCell ref="B14:G14"/>
    <mergeCell ref="B15:G15"/>
    <mergeCell ref="I6:I7"/>
    <mergeCell ref="J6:J7"/>
    <mergeCell ref="K6:K7"/>
    <mergeCell ref="G6:G7"/>
    <mergeCell ref="H6:H7"/>
    <mergeCell ref="A8:B8"/>
    <mergeCell ref="L5:L7"/>
    <mergeCell ref="M6:M7"/>
    <mergeCell ref="S6:S7"/>
    <mergeCell ref="T6:T7"/>
    <mergeCell ref="U6:U7"/>
    <mergeCell ref="N6:N7"/>
    <mergeCell ref="O6:O7"/>
    <mergeCell ref="P5:P7"/>
    <mergeCell ref="Q6:Q7"/>
    <mergeCell ref="R6:R7"/>
  </mergeCells>
  <printOptions/>
  <pageMargins left="0.33" right="0.3" top="0.39" bottom="0.36" header="0.31496062992126" footer="0.31496062992126"/>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tabColor rgb="FF0070C0"/>
  </sheetPr>
  <dimension ref="A1:Y23"/>
  <sheetViews>
    <sheetView view="pageBreakPreview" zoomScaleSheetLayoutView="100" zoomScalePageLayoutView="0" workbookViewId="0" topLeftCell="A1">
      <selection activeCell="B21" sqref="B21:G21"/>
    </sheetView>
  </sheetViews>
  <sheetFormatPr defaultColWidth="9.00390625" defaultRowHeight="15.75"/>
  <cols>
    <col min="1" max="1" width="3.75390625" style="127" customWidth="1"/>
    <col min="2" max="2" width="20.25390625" style="127" customWidth="1"/>
    <col min="3" max="3" width="5.75390625" style="1" customWidth="1"/>
    <col min="4" max="4" width="5.00390625" style="1" customWidth="1"/>
    <col min="5" max="6" width="5.75390625" style="1" customWidth="1"/>
    <col min="7" max="7" width="4.875" style="1" customWidth="1"/>
    <col min="8" max="16" width="5.75390625" style="1" customWidth="1"/>
    <col min="17" max="17" width="5.25390625" style="1" customWidth="1"/>
    <col min="18" max="24" width="6.625" style="1" customWidth="1"/>
    <col min="25" max="16384" width="9.00390625" style="1" customWidth="1"/>
  </cols>
  <sheetData>
    <row r="1" spans="1:24" ht="64.5" customHeight="1">
      <c r="A1" s="492" t="s">
        <v>344</v>
      </c>
      <c r="B1" s="492"/>
      <c r="C1" s="492"/>
      <c r="D1" s="492"/>
      <c r="E1" s="492"/>
      <c r="F1" s="652" t="s">
        <v>243</v>
      </c>
      <c r="G1" s="652"/>
      <c r="H1" s="652"/>
      <c r="I1" s="652"/>
      <c r="J1" s="652"/>
      <c r="K1" s="652"/>
      <c r="L1" s="652"/>
      <c r="M1" s="652"/>
      <c r="N1" s="652"/>
      <c r="O1" s="652"/>
      <c r="P1" s="652"/>
      <c r="Q1" s="652"/>
      <c r="R1" s="490" t="str">
        <f>TT!C2</f>
        <v>Đơn vị  báo cáo: CỤC THADS TỈNH KON TUM
Đơn vị nhận báo cáo: TỔNG CỤC THI HÀNH ÁN DÂN SỰ</v>
      </c>
      <c r="S1" s="490"/>
      <c r="T1" s="490"/>
      <c r="U1" s="490"/>
      <c r="V1" s="490"/>
      <c r="W1" s="490"/>
      <c r="X1" s="490"/>
    </row>
    <row r="2" spans="1:24" ht="14.25" customHeight="1">
      <c r="A2" s="25"/>
      <c r="B2" s="3"/>
      <c r="C2" s="3"/>
      <c r="D2" s="3"/>
      <c r="E2" s="37"/>
      <c r="F2" s="42"/>
      <c r="G2" s="42"/>
      <c r="H2" s="691"/>
      <c r="I2" s="691"/>
      <c r="J2" s="175"/>
      <c r="K2" s="123"/>
      <c r="L2" s="692"/>
      <c r="M2" s="692"/>
      <c r="N2" s="692"/>
      <c r="O2" s="692"/>
      <c r="P2" s="692"/>
      <c r="Q2" s="124"/>
      <c r="R2" s="693"/>
      <c r="S2" s="693"/>
      <c r="T2" s="693"/>
      <c r="U2" s="693"/>
      <c r="V2" s="693"/>
      <c r="W2" s="693"/>
      <c r="X2" s="693"/>
    </row>
    <row r="3" spans="1:24" s="125" customFormat="1" ht="15.75" customHeight="1">
      <c r="A3" s="581" t="s">
        <v>244</v>
      </c>
      <c r="B3" s="684" t="s">
        <v>157</v>
      </c>
      <c r="C3" s="685" t="s">
        <v>303</v>
      </c>
      <c r="D3" s="686"/>
      <c r="E3" s="686"/>
      <c r="F3" s="686"/>
      <c r="G3" s="686"/>
      <c r="H3" s="686"/>
      <c r="I3" s="686"/>
      <c r="J3" s="687"/>
      <c r="K3" s="688" t="s">
        <v>325</v>
      </c>
      <c r="L3" s="689"/>
      <c r="M3" s="689"/>
      <c r="N3" s="689"/>
      <c r="O3" s="689"/>
      <c r="P3" s="689"/>
      <c r="Q3" s="690"/>
      <c r="R3" s="694" t="s">
        <v>326</v>
      </c>
      <c r="S3" s="694"/>
      <c r="T3" s="694"/>
      <c r="U3" s="694"/>
      <c r="V3" s="694"/>
      <c r="W3" s="694"/>
      <c r="X3" s="694"/>
    </row>
    <row r="4" spans="1:24" s="125" customFormat="1" ht="39.75" customHeight="1">
      <c r="A4" s="581"/>
      <c r="B4" s="684"/>
      <c r="C4" s="581" t="s">
        <v>245</v>
      </c>
      <c r="D4" s="581" t="s">
        <v>246</v>
      </c>
      <c r="E4" s="581"/>
      <c r="F4" s="581"/>
      <c r="G4" s="581"/>
      <c r="H4" s="581" t="s">
        <v>247</v>
      </c>
      <c r="I4" s="581"/>
      <c r="J4" s="581"/>
      <c r="K4" s="681" t="s">
        <v>248</v>
      </c>
      <c r="L4" s="681" t="s">
        <v>249</v>
      </c>
      <c r="M4" s="681"/>
      <c r="N4" s="681"/>
      <c r="O4" s="681" t="s">
        <v>250</v>
      </c>
      <c r="P4" s="681"/>
      <c r="Q4" s="681"/>
      <c r="R4" s="681" t="s">
        <v>251</v>
      </c>
      <c r="S4" s="681" t="s">
        <v>252</v>
      </c>
      <c r="T4" s="681"/>
      <c r="U4" s="681"/>
      <c r="V4" s="681" t="s">
        <v>253</v>
      </c>
      <c r="W4" s="681"/>
      <c r="X4" s="681"/>
    </row>
    <row r="5" spans="1:24" s="125" customFormat="1" ht="17.25" customHeight="1">
      <c r="A5" s="581"/>
      <c r="B5" s="684"/>
      <c r="C5" s="581"/>
      <c r="D5" s="581" t="s">
        <v>254</v>
      </c>
      <c r="E5" s="581" t="s">
        <v>255</v>
      </c>
      <c r="F5" s="581" t="s">
        <v>256</v>
      </c>
      <c r="G5" s="581" t="s">
        <v>239</v>
      </c>
      <c r="H5" s="581" t="s">
        <v>257</v>
      </c>
      <c r="I5" s="581" t="s">
        <v>258</v>
      </c>
      <c r="J5" s="581" t="s">
        <v>259</v>
      </c>
      <c r="K5" s="681"/>
      <c r="L5" s="681" t="s">
        <v>257</v>
      </c>
      <c r="M5" s="681" t="s">
        <v>258</v>
      </c>
      <c r="N5" s="581" t="s">
        <v>259</v>
      </c>
      <c r="O5" s="681" t="s">
        <v>257</v>
      </c>
      <c r="P5" s="681" t="s">
        <v>258</v>
      </c>
      <c r="Q5" s="581" t="s">
        <v>259</v>
      </c>
      <c r="R5" s="681"/>
      <c r="S5" s="681" t="s">
        <v>257</v>
      </c>
      <c r="T5" s="681" t="s">
        <v>258</v>
      </c>
      <c r="U5" s="581" t="s">
        <v>259</v>
      </c>
      <c r="V5" s="681" t="s">
        <v>257</v>
      </c>
      <c r="W5" s="681" t="s">
        <v>258</v>
      </c>
      <c r="X5" s="581" t="s">
        <v>259</v>
      </c>
    </row>
    <row r="6" spans="1:24" s="125" customFormat="1" ht="17.25" customHeight="1">
      <c r="A6" s="581"/>
      <c r="B6" s="684"/>
      <c r="C6" s="581"/>
      <c r="D6" s="581"/>
      <c r="E6" s="581"/>
      <c r="F6" s="581"/>
      <c r="G6" s="581"/>
      <c r="H6" s="581"/>
      <c r="I6" s="581"/>
      <c r="J6" s="581"/>
      <c r="K6" s="681"/>
      <c r="L6" s="681"/>
      <c r="M6" s="681"/>
      <c r="N6" s="581"/>
      <c r="O6" s="681"/>
      <c r="P6" s="681"/>
      <c r="Q6" s="581"/>
      <c r="R6" s="681"/>
      <c r="S6" s="681"/>
      <c r="T6" s="681"/>
      <c r="U6" s="581"/>
      <c r="V6" s="681"/>
      <c r="W6" s="681"/>
      <c r="X6" s="581"/>
    </row>
    <row r="7" spans="1:24" ht="17.25" customHeight="1">
      <c r="A7" s="581"/>
      <c r="B7" s="684"/>
      <c r="C7" s="581"/>
      <c r="D7" s="581"/>
      <c r="E7" s="581"/>
      <c r="F7" s="581"/>
      <c r="G7" s="581"/>
      <c r="H7" s="581"/>
      <c r="I7" s="581"/>
      <c r="J7" s="581"/>
      <c r="K7" s="681"/>
      <c r="L7" s="681"/>
      <c r="M7" s="681"/>
      <c r="N7" s="581"/>
      <c r="O7" s="681"/>
      <c r="P7" s="681"/>
      <c r="Q7" s="581"/>
      <c r="R7" s="681"/>
      <c r="S7" s="681"/>
      <c r="T7" s="681"/>
      <c r="U7" s="581"/>
      <c r="V7" s="681"/>
      <c r="W7" s="681"/>
      <c r="X7" s="581"/>
    </row>
    <row r="8" spans="1:24" ht="17.25" customHeight="1">
      <c r="A8" s="575" t="s">
        <v>3</v>
      </c>
      <c r="B8" s="682"/>
      <c r="C8" s="119">
        <v>1</v>
      </c>
      <c r="D8" s="119">
        <v>2</v>
      </c>
      <c r="E8" s="119" t="s">
        <v>19</v>
      </c>
      <c r="F8" s="119">
        <v>4</v>
      </c>
      <c r="G8" s="119">
        <v>5</v>
      </c>
      <c r="H8" s="119">
        <v>6</v>
      </c>
      <c r="I8" s="119">
        <v>7</v>
      </c>
      <c r="J8" s="119">
        <v>8</v>
      </c>
      <c r="K8" s="119">
        <v>9</v>
      </c>
      <c r="L8" s="119">
        <v>10</v>
      </c>
      <c r="M8" s="119">
        <v>11</v>
      </c>
      <c r="N8" s="119">
        <v>12</v>
      </c>
      <c r="O8" s="119">
        <v>13</v>
      </c>
      <c r="P8" s="119">
        <v>14</v>
      </c>
      <c r="Q8" s="119">
        <v>15</v>
      </c>
      <c r="R8" s="119">
        <v>16</v>
      </c>
      <c r="S8" s="119">
        <v>17</v>
      </c>
      <c r="T8" s="119">
        <v>18</v>
      </c>
      <c r="U8" s="119">
        <v>19</v>
      </c>
      <c r="V8" s="119">
        <v>20</v>
      </c>
      <c r="W8" s="119">
        <v>21</v>
      </c>
      <c r="X8" s="119">
        <v>22</v>
      </c>
    </row>
    <row r="9" spans="1:24" s="324" customFormat="1" ht="21" customHeight="1">
      <c r="A9" s="683" t="s">
        <v>260</v>
      </c>
      <c r="B9" s="683"/>
      <c r="C9" s="329"/>
      <c r="D9" s="329"/>
      <c r="E9" s="329"/>
      <c r="F9" s="329"/>
      <c r="G9" s="329"/>
      <c r="H9" s="322"/>
      <c r="I9" s="322"/>
      <c r="J9" s="322"/>
      <c r="K9" s="329"/>
      <c r="L9" s="322"/>
      <c r="M9" s="322"/>
      <c r="N9" s="322"/>
      <c r="O9" s="322"/>
      <c r="P9" s="322"/>
      <c r="Q9" s="322"/>
      <c r="R9" s="330"/>
      <c r="S9" s="330"/>
      <c r="T9" s="330"/>
      <c r="U9" s="322"/>
      <c r="V9" s="330"/>
      <c r="W9" s="322"/>
      <c r="X9" s="330"/>
    </row>
    <row r="10" spans="1:24" s="324" customFormat="1" ht="21" customHeight="1">
      <c r="A10" s="325" t="s">
        <v>0</v>
      </c>
      <c r="B10" s="326" t="s">
        <v>261</v>
      </c>
      <c r="C10" s="329"/>
      <c r="D10" s="329"/>
      <c r="E10" s="329"/>
      <c r="F10" s="329"/>
      <c r="G10" s="329"/>
      <c r="H10" s="322"/>
      <c r="I10" s="322"/>
      <c r="J10" s="322"/>
      <c r="K10" s="329"/>
      <c r="L10" s="322"/>
      <c r="M10" s="322"/>
      <c r="N10" s="322"/>
      <c r="O10" s="322"/>
      <c r="P10" s="322"/>
      <c r="Q10" s="322"/>
      <c r="R10" s="330"/>
      <c r="S10" s="330"/>
      <c r="T10" s="330"/>
      <c r="U10" s="322"/>
      <c r="V10" s="330"/>
      <c r="W10" s="322"/>
      <c r="X10" s="330"/>
    </row>
    <row r="11" spans="1:24" s="324" customFormat="1" ht="21" customHeight="1">
      <c r="A11" s="325" t="s">
        <v>1</v>
      </c>
      <c r="B11" s="326" t="s">
        <v>8</v>
      </c>
      <c r="C11" s="329"/>
      <c r="D11" s="329"/>
      <c r="E11" s="329"/>
      <c r="F11" s="329"/>
      <c r="G11" s="329"/>
      <c r="H11" s="322"/>
      <c r="I11" s="322"/>
      <c r="J11" s="322"/>
      <c r="K11" s="329"/>
      <c r="L11" s="322"/>
      <c r="M11" s="322"/>
      <c r="N11" s="322"/>
      <c r="O11" s="322"/>
      <c r="P11" s="322"/>
      <c r="Q11" s="322"/>
      <c r="R11" s="330"/>
      <c r="S11" s="330"/>
      <c r="T11" s="330"/>
      <c r="U11" s="322"/>
      <c r="V11" s="330"/>
      <c r="W11" s="322"/>
      <c r="X11" s="330"/>
    </row>
    <row r="12" spans="1:24" s="324" customFormat="1" ht="21" customHeight="1">
      <c r="A12" s="327">
        <v>1</v>
      </c>
      <c r="B12" s="328" t="s">
        <v>189</v>
      </c>
      <c r="C12" s="329"/>
      <c r="D12" s="329"/>
      <c r="E12" s="329"/>
      <c r="F12" s="329"/>
      <c r="G12" s="329"/>
      <c r="H12" s="322"/>
      <c r="I12" s="322"/>
      <c r="J12" s="322"/>
      <c r="K12" s="329"/>
      <c r="L12" s="322"/>
      <c r="M12" s="322"/>
      <c r="N12" s="322"/>
      <c r="O12" s="322"/>
      <c r="P12" s="322"/>
      <c r="Q12" s="322"/>
      <c r="R12" s="330"/>
      <c r="S12" s="330"/>
      <c r="T12" s="330"/>
      <c r="U12" s="322"/>
      <c r="V12" s="330"/>
      <c r="W12" s="322"/>
      <c r="X12" s="330"/>
    </row>
    <row r="13" spans="1:24" s="324" customFormat="1" ht="21" customHeight="1">
      <c r="A13" s="327">
        <v>2</v>
      </c>
      <c r="B13" s="328" t="s">
        <v>189</v>
      </c>
      <c r="C13" s="331"/>
      <c r="D13" s="331"/>
      <c r="E13" s="331"/>
      <c r="F13" s="331"/>
      <c r="G13" s="331"/>
      <c r="H13" s="332"/>
      <c r="I13" s="332"/>
      <c r="J13" s="332"/>
      <c r="K13" s="331"/>
      <c r="L13" s="332"/>
      <c r="M13" s="332"/>
      <c r="N13" s="332"/>
      <c r="O13" s="332"/>
      <c r="P13" s="332"/>
      <c r="Q13" s="332"/>
      <c r="R13" s="330"/>
      <c r="S13" s="330"/>
      <c r="T13" s="330"/>
      <c r="U13" s="332"/>
      <c r="V13" s="330"/>
      <c r="W13" s="332"/>
      <c r="X13" s="330"/>
    </row>
    <row r="14" spans="1:24" s="324" customFormat="1" ht="21" customHeight="1">
      <c r="A14" s="327">
        <v>3</v>
      </c>
      <c r="B14" s="328" t="s">
        <v>189</v>
      </c>
      <c r="C14" s="331"/>
      <c r="D14" s="331"/>
      <c r="E14" s="331"/>
      <c r="F14" s="331"/>
      <c r="G14" s="331"/>
      <c r="H14" s="332"/>
      <c r="I14" s="332"/>
      <c r="J14" s="332"/>
      <c r="K14" s="331"/>
      <c r="L14" s="332"/>
      <c r="M14" s="332"/>
      <c r="N14" s="332"/>
      <c r="O14" s="332"/>
      <c r="P14" s="332"/>
      <c r="Q14" s="332"/>
      <c r="R14" s="330"/>
      <c r="S14" s="330"/>
      <c r="T14" s="330"/>
      <c r="U14" s="332"/>
      <c r="V14" s="330"/>
      <c r="W14" s="332"/>
      <c r="X14" s="330"/>
    </row>
    <row r="15" spans="1:24" s="324" customFormat="1" ht="21" customHeight="1">
      <c r="A15" s="327" t="s">
        <v>9</v>
      </c>
      <c r="B15" s="328" t="s">
        <v>9</v>
      </c>
      <c r="C15" s="331"/>
      <c r="D15" s="331"/>
      <c r="E15" s="331"/>
      <c r="F15" s="331"/>
      <c r="G15" s="331"/>
      <c r="H15" s="332"/>
      <c r="I15" s="332"/>
      <c r="J15" s="332"/>
      <c r="K15" s="331"/>
      <c r="L15" s="332"/>
      <c r="M15" s="332"/>
      <c r="N15" s="332"/>
      <c r="O15" s="332"/>
      <c r="P15" s="332"/>
      <c r="Q15" s="332"/>
      <c r="R15" s="330"/>
      <c r="S15" s="330"/>
      <c r="T15" s="330"/>
      <c r="U15" s="332"/>
      <c r="V15" s="330"/>
      <c r="W15" s="332"/>
      <c r="X15" s="330"/>
    </row>
    <row r="16" spans="1:25" ht="24.75" customHeight="1">
      <c r="A16" s="210"/>
      <c r="B16" s="640" t="str">
        <f>TT!C7</f>
        <v>Kon Tum, ngày 03 tháng 02 năm 2020</v>
      </c>
      <c r="C16" s="640"/>
      <c r="D16" s="640"/>
      <c r="E16" s="640"/>
      <c r="F16" s="640"/>
      <c r="G16" s="640"/>
      <c r="H16" s="281"/>
      <c r="I16" s="281"/>
      <c r="J16" s="281"/>
      <c r="K16" s="307"/>
      <c r="L16" s="308"/>
      <c r="M16" s="308"/>
      <c r="N16" s="307"/>
      <c r="O16" s="680" t="str">
        <f>TT!C4</f>
        <v>Kon Tum, ngày 03 tháng 02 năm 2020</v>
      </c>
      <c r="P16" s="680"/>
      <c r="Q16" s="680"/>
      <c r="R16" s="680"/>
      <c r="S16" s="680"/>
      <c r="T16" s="680"/>
      <c r="U16" s="680"/>
      <c r="V16" s="105"/>
      <c r="W16" s="105"/>
      <c r="X16" s="105"/>
      <c r="Y16" s="126"/>
    </row>
    <row r="17" spans="1:21" ht="16.5">
      <c r="A17" s="126"/>
      <c r="B17" s="629" t="s">
        <v>299</v>
      </c>
      <c r="C17" s="629"/>
      <c r="D17" s="629"/>
      <c r="E17" s="629"/>
      <c r="F17" s="629"/>
      <c r="G17" s="629"/>
      <c r="H17" s="282"/>
      <c r="I17" s="282"/>
      <c r="J17" s="282"/>
      <c r="K17" s="309"/>
      <c r="L17" s="309"/>
      <c r="M17" s="309"/>
      <c r="N17" s="310"/>
      <c r="O17" s="630" t="str">
        <f>TT!C5</f>
        <v>CỤC TRƯỞNG</v>
      </c>
      <c r="P17" s="630"/>
      <c r="Q17" s="630"/>
      <c r="R17" s="630"/>
      <c r="S17" s="630"/>
      <c r="T17" s="630"/>
      <c r="U17" s="630"/>
    </row>
    <row r="18" spans="1:21" ht="16.5">
      <c r="A18" s="3"/>
      <c r="B18" s="268"/>
      <c r="C18" s="268"/>
      <c r="D18" s="269"/>
      <c r="E18" s="269"/>
      <c r="F18" s="269"/>
      <c r="G18" s="268"/>
      <c r="H18" s="268"/>
      <c r="I18" s="268"/>
      <c r="J18" s="268"/>
      <c r="K18" s="269"/>
      <c r="L18" s="269"/>
      <c r="M18" s="269"/>
      <c r="N18" s="269"/>
      <c r="O18" s="269"/>
      <c r="P18" s="283"/>
      <c r="Q18" s="283"/>
      <c r="R18" s="283"/>
      <c r="S18" s="269"/>
      <c r="T18" s="269"/>
      <c r="U18" s="269"/>
    </row>
    <row r="19" spans="1:21" ht="24.75" customHeight="1">
      <c r="A19" s="3"/>
      <c r="B19" s="268"/>
      <c r="C19" s="268"/>
      <c r="D19" s="269"/>
      <c r="E19" s="269"/>
      <c r="F19" s="269"/>
      <c r="G19" s="268"/>
      <c r="H19" s="268"/>
      <c r="I19" s="268"/>
      <c r="J19" s="268"/>
      <c r="K19" s="269"/>
      <c r="L19" s="269"/>
      <c r="M19" s="269"/>
      <c r="N19" s="269"/>
      <c r="O19" s="269"/>
      <c r="P19" s="288"/>
      <c r="Q19" s="288"/>
      <c r="R19" s="288"/>
      <c r="S19" s="288"/>
      <c r="T19" s="288"/>
      <c r="U19" s="288"/>
    </row>
    <row r="20" spans="1:21" ht="16.5">
      <c r="A20" s="3"/>
      <c r="B20" s="268"/>
      <c r="C20" s="268"/>
      <c r="D20" s="269"/>
      <c r="E20" s="269"/>
      <c r="F20" s="269"/>
      <c r="G20" s="268"/>
      <c r="H20" s="268"/>
      <c r="I20" s="268"/>
      <c r="J20" s="268"/>
      <c r="K20" s="269"/>
      <c r="L20" s="269"/>
      <c r="M20" s="269"/>
      <c r="N20" s="269"/>
      <c r="O20" s="269"/>
      <c r="P20" s="288"/>
      <c r="Q20" s="288"/>
      <c r="R20" s="288"/>
      <c r="S20" s="288"/>
      <c r="T20" s="288"/>
      <c r="U20" s="288"/>
    </row>
    <row r="21" spans="1:21" ht="16.5">
      <c r="A21" s="3"/>
      <c r="B21" s="630" t="str">
        <f>TT!C6</f>
        <v>PHẠM ANH VŨ</v>
      </c>
      <c r="C21" s="630"/>
      <c r="D21" s="630"/>
      <c r="E21" s="630"/>
      <c r="F21" s="630"/>
      <c r="G21" s="630"/>
      <c r="H21" s="283"/>
      <c r="I21" s="283"/>
      <c r="J21" s="283"/>
      <c r="K21" s="269"/>
      <c r="L21" s="269"/>
      <c r="M21" s="269"/>
      <c r="N21" s="269"/>
      <c r="O21" s="630" t="str">
        <f>TT!C3</f>
        <v>CAO MINH HOÀNG TÙNG</v>
      </c>
      <c r="P21" s="630"/>
      <c r="Q21" s="630"/>
      <c r="R21" s="630"/>
      <c r="S21" s="630"/>
      <c r="T21" s="630"/>
      <c r="U21" s="630"/>
    </row>
    <row r="22" spans="1:21" ht="16.5">
      <c r="A22" s="288"/>
      <c r="B22" s="288"/>
      <c r="C22" s="288"/>
      <c r="D22" s="288"/>
      <c r="E22" s="288"/>
      <c r="F22" s="288"/>
      <c r="G22" s="288"/>
      <c r="H22" s="288"/>
      <c r="I22" s="288"/>
      <c r="J22" s="288"/>
      <c r="K22" s="288"/>
      <c r="L22" s="288"/>
      <c r="M22" s="288"/>
      <c r="N22" s="288"/>
      <c r="O22" s="288"/>
      <c r="P22" s="268"/>
      <c r="Q22" s="268"/>
      <c r="R22" s="268"/>
      <c r="S22" s="269"/>
      <c r="T22" s="269"/>
      <c r="U22" s="269"/>
    </row>
    <row r="23" spans="1:21" ht="16.5">
      <c r="A23" s="288"/>
      <c r="B23" s="288"/>
      <c r="C23" s="288"/>
      <c r="D23" s="288"/>
      <c r="E23" s="288"/>
      <c r="F23" s="288"/>
      <c r="G23" s="288"/>
      <c r="H23" s="288"/>
      <c r="I23" s="288"/>
      <c r="J23" s="288"/>
      <c r="K23" s="288"/>
      <c r="L23" s="288"/>
      <c r="M23" s="288"/>
      <c r="N23" s="288"/>
      <c r="O23" s="288"/>
      <c r="P23" s="283"/>
      <c r="Q23" s="283"/>
      <c r="R23" s="283"/>
      <c r="S23" s="269"/>
      <c r="T23" s="269"/>
      <c r="U23" s="269"/>
    </row>
  </sheetData>
  <sheetProtection formatCells="0" formatColumns="0" formatRows="0" insertRows="0" deleteRows="0"/>
  <mergeCells count="47">
    <mergeCell ref="O4:Q4"/>
    <mergeCell ref="A1:E1"/>
    <mergeCell ref="R1:X1"/>
    <mergeCell ref="H2:I2"/>
    <mergeCell ref="L2:P2"/>
    <mergeCell ref="R2:X2"/>
    <mergeCell ref="F1:Q1"/>
    <mergeCell ref="R3:X3"/>
    <mergeCell ref="C4:C7"/>
    <mergeCell ref="D4:G4"/>
    <mergeCell ref="H4:J4"/>
    <mergeCell ref="K4:K7"/>
    <mergeCell ref="L4:N4"/>
    <mergeCell ref="H5:H7"/>
    <mergeCell ref="I5:I7"/>
    <mergeCell ref="J5:J7"/>
    <mergeCell ref="L5:L7"/>
    <mergeCell ref="D5:D7"/>
    <mergeCell ref="E5:E7"/>
    <mergeCell ref="F5:F7"/>
    <mergeCell ref="G5:G7"/>
    <mergeCell ref="C3:J3"/>
    <mergeCell ref="K3:Q3"/>
    <mergeCell ref="M5:M7"/>
    <mergeCell ref="N5:N7"/>
    <mergeCell ref="O5:O7"/>
    <mergeCell ref="P5:P7"/>
    <mergeCell ref="R4:R7"/>
    <mergeCell ref="S4:U4"/>
    <mergeCell ref="V4:X4"/>
    <mergeCell ref="A8:B8"/>
    <mergeCell ref="B17:G17"/>
    <mergeCell ref="X5:X7"/>
    <mergeCell ref="A9:B9"/>
    <mergeCell ref="A3:A7"/>
    <mergeCell ref="B3:B7"/>
    <mergeCell ref="B16:G16"/>
    <mergeCell ref="B21:G21"/>
    <mergeCell ref="O16:U16"/>
    <mergeCell ref="O17:U17"/>
    <mergeCell ref="O21:U21"/>
    <mergeCell ref="W5:W7"/>
    <mergeCell ref="Q5:Q7"/>
    <mergeCell ref="S5:S7"/>
    <mergeCell ref="T5:T7"/>
    <mergeCell ref="U5:U7"/>
    <mergeCell ref="V5:V7"/>
  </mergeCells>
  <printOptions/>
  <pageMargins left="0.35" right="0.36" top="0.41" bottom="0.43" header="0.31496062992125984" footer="0.31496062992125984"/>
  <pageSetup horizontalDpi="600" verticalDpi="600" orientation="landscape" paperSize="9" scale="85" r:id="rId1"/>
</worksheet>
</file>

<file path=xl/worksheets/sheet18.xml><?xml version="1.0" encoding="utf-8"?>
<worksheet xmlns="http://schemas.openxmlformats.org/spreadsheetml/2006/main" xmlns:r="http://schemas.openxmlformats.org/officeDocument/2006/relationships">
  <sheetPr>
    <tabColor rgb="FF0070C0"/>
  </sheetPr>
  <dimension ref="A1:T32"/>
  <sheetViews>
    <sheetView view="pageBreakPreview" zoomScale="70" zoomScaleSheetLayoutView="70" zoomScalePageLayoutView="0" workbookViewId="0" topLeftCell="A1">
      <selection activeCell="B21" sqref="B21:G21"/>
    </sheetView>
  </sheetViews>
  <sheetFormatPr defaultColWidth="9.00390625" defaultRowHeight="15.75"/>
  <cols>
    <col min="1" max="1" width="6.75390625" style="139" customWidth="1"/>
    <col min="2" max="2" width="21.625" style="128" customWidth="1"/>
    <col min="3" max="5" width="7.375" style="128" customWidth="1"/>
    <col min="6" max="6" width="13.625" style="128" customWidth="1"/>
    <col min="7" max="7" width="7.875" style="128" customWidth="1"/>
    <col min="8" max="8" width="13.25390625" style="128" customWidth="1"/>
    <col min="9" max="9" width="7.875" style="128" customWidth="1"/>
    <col min="10" max="10" width="12.375" style="128" customWidth="1"/>
    <col min="11" max="11" width="7.875" style="128" customWidth="1"/>
    <col min="12" max="12" width="11.75390625" style="128" customWidth="1"/>
    <col min="13" max="13" width="7.875" style="128" customWidth="1"/>
    <col min="14" max="14" width="11.00390625" style="128" customWidth="1"/>
    <col min="15" max="15" width="7.875" style="128" customWidth="1"/>
    <col min="16" max="16" width="11.50390625" style="128" customWidth="1"/>
    <col min="17" max="17" width="7.50390625" style="128" customWidth="1"/>
    <col min="18" max="18" width="9.75390625" style="128" customWidth="1"/>
    <col min="19" max="19" width="8.00390625" style="128" customWidth="1"/>
    <col min="20" max="20" width="12.25390625" style="128" customWidth="1"/>
    <col min="21" max="16384" width="9.00390625" style="128" customWidth="1"/>
  </cols>
  <sheetData>
    <row r="1" spans="1:20" ht="78.75" customHeight="1">
      <c r="A1" s="492" t="s">
        <v>345</v>
      </c>
      <c r="B1" s="492"/>
      <c r="C1" s="492"/>
      <c r="D1" s="492"/>
      <c r="E1" s="716" t="s">
        <v>262</v>
      </c>
      <c r="F1" s="716"/>
      <c r="G1" s="716"/>
      <c r="H1" s="716"/>
      <c r="I1" s="716"/>
      <c r="J1" s="716"/>
      <c r="K1" s="716"/>
      <c r="L1" s="716"/>
      <c r="M1" s="716"/>
      <c r="N1" s="716"/>
      <c r="O1" s="716"/>
      <c r="P1" s="490" t="str">
        <f>TT!C2</f>
        <v>Đơn vị  báo cáo: CỤC THADS TỈNH KON TUM
Đơn vị nhận báo cáo: TỔNG CỤC THI HÀNH ÁN DÂN SỰ</v>
      </c>
      <c r="Q1" s="490"/>
      <c r="R1" s="490"/>
      <c r="S1" s="490"/>
      <c r="T1" s="490"/>
    </row>
    <row r="2" spans="1:20" ht="18" customHeight="1">
      <c r="A2" s="129"/>
      <c r="B2" s="6"/>
      <c r="C2" s="130"/>
      <c r="D2" s="130"/>
      <c r="G2" s="131"/>
      <c r="H2" s="132">
        <f>COUNTBLANK(C14:T14)</f>
        <v>18</v>
      </c>
      <c r="I2" s="132">
        <f>COUNTA(C14:T14)</f>
        <v>0</v>
      </c>
      <c r="J2" s="132">
        <f>H2+I2</f>
        <v>18</v>
      </c>
      <c r="K2" s="133"/>
      <c r="M2" s="134"/>
      <c r="N2" s="134"/>
      <c r="O2" s="134"/>
      <c r="P2" s="710" t="s">
        <v>98</v>
      </c>
      <c r="Q2" s="710"/>
      <c r="R2" s="710"/>
      <c r="S2" s="710"/>
      <c r="T2" s="710"/>
    </row>
    <row r="3" spans="1:20" s="135" customFormat="1" ht="19.5" customHeight="1">
      <c r="A3" s="717" t="s">
        <v>244</v>
      </c>
      <c r="B3" s="717" t="s">
        <v>157</v>
      </c>
      <c r="C3" s="711" t="s">
        <v>263</v>
      </c>
      <c r="D3" s="712"/>
      <c r="E3" s="712"/>
      <c r="F3" s="704" t="s">
        <v>264</v>
      </c>
      <c r="G3" s="704"/>
      <c r="H3" s="704"/>
      <c r="I3" s="704"/>
      <c r="J3" s="704"/>
      <c r="K3" s="704"/>
      <c r="L3" s="704"/>
      <c r="M3" s="713" t="s">
        <v>265</v>
      </c>
      <c r="N3" s="713"/>
      <c r="O3" s="713"/>
      <c r="P3" s="714"/>
      <c r="Q3" s="711" t="s">
        <v>266</v>
      </c>
      <c r="R3" s="712"/>
      <c r="S3" s="712"/>
      <c r="T3" s="715"/>
    </row>
    <row r="4" spans="1:20" s="135" customFormat="1" ht="26.25" customHeight="1">
      <c r="A4" s="718"/>
      <c r="B4" s="718"/>
      <c r="C4" s="701" t="s">
        <v>267</v>
      </c>
      <c r="D4" s="709" t="s">
        <v>4</v>
      </c>
      <c r="E4" s="709"/>
      <c r="F4" s="701" t="s">
        <v>268</v>
      </c>
      <c r="G4" s="704" t="s">
        <v>269</v>
      </c>
      <c r="H4" s="704"/>
      <c r="I4" s="704"/>
      <c r="J4" s="704"/>
      <c r="K4" s="704"/>
      <c r="L4" s="704"/>
      <c r="M4" s="695" t="s">
        <v>270</v>
      </c>
      <c r="N4" s="696"/>
      <c r="O4" s="695" t="s">
        <v>271</v>
      </c>
      <c r="P4" s="696"/>
      <c r="Q4" s="695" t="s">
        <v>272</v>
      </c>
      <c r="R4" s="696"/>
      <c r="S4" s="695" t="s">
        <v>273</v>
      </c>
      <c r="T4" s="696"/>
    </row>
    <row r="5" spans="1:20" s="135" customFormat="1" ht="19.5" customHeight="1">
      <c r="A5" s="718"/>
      <c r="B5" s="718"/>
      <c r="C5" s="702"/>
      <c r="D5" s="701" t="s">
        <v>274</v>
      </c>
      <c r="E5" s="701" t="s">
        <v>62</v>
      </c>
      <c r="F5" s="702"/>
      <c r="G5" s="704" t="s">
        <v>12</v>
      </c>
      <c r="H5" s="704"/>
      <c r="I5" s="704" t="s">
        <v>4</v>
      </c>
      <c r="J5" s="704"/>
      <c r="K5" s="704"/>
      <c r="L5" s="704"/>
      <c r="M5" s="697"/>
      <c r="N5" s="698"/>
      <c r="O5" s="697"/>
      <c r="P5" s="698"/>
      <c r="Q5" s="697"/>
      <c r="R5" s="698"/>
      <c r="S5" s="697"/>
      <c r="T5" s="698"/>
    </row>
    <row r="6" spans="1:20" s="135" customFormat="1" ht="30.75" customHeight="1">
      <c r="A6" s="718"/>
      <c r="B6" s="718"/>
      <c r="C6" s="702"/>
      <c r="D6" s="702"/>
      <c r="E6" s="702"/>
      <c r="F6" s="702"/>
      <c r="G6" s="704"/>
      <c r="H6" s="704"/>
      <c r="I6" s="704" t="s">
        <v>275</v>
      </c>
      <c r="J6" s="704"/>
      <c r="K6" s="704" t="s">
        <v>276</v>
      </c>
      <c r="L6" s="704"/>
      <c r="M6" s="699"/>
      <c r="N6" s="700"/>
      <c r="O6" s="699"/>
      <c r="P6" s="700"/>
      <c r="Q6" s="699"/>
      <c r="R6" s="700"/>
      <c r="S6" s="699"/>
      <c r="T6" s="700"/>
    </row>
    <row r="7" spans="1:20" s="135" customFormat="1" ht="32.25" customHeight="1">
      <c r="A7" s="718"/>
      <c r="B7" s="718"/>
      <c r="C7" s="703"/>
      <c r="D7" s="703"/>
      <c r="E7" s="703"/>
      <c r="F7" s="703"/>
      <c r="G7" s="333" t="s">
        <v>178</v>
      </c>
      <c r="H7" s="333" t="s">
        <v>179</v>
      </c>
      <c r="I7" s="333" t="s">
        <v>178</v>
      </c>
      <c r="J7" s="333" t="s">
        <v>179</v>
      </c>
      <c r="K7" s="334" t="s">
        <v>178</v>
      </c>
      <c r="L7" s="333" t="s">
        <v>179</v>
      </c>
      <c r="M7" s="333" t="s">
        <v>178</v>
      </c>
      <c r="N7" s="333" t="s">
        <v>179</v>
      </c>
      <c r="O7" s="333" t="s">
        <v>178</v>
      </c>
      <c r="P7" s="333" t="s">
        <v>179</v>
      </c>
      <c r="Q7" s="333" t="s">
        <v>178</v>
      </c>
      <c r="R7" s="333" t="s">
        <v>179</v>
      </c>
      <c r="S7" s="333" t="s">
        <v>178</v>
      </c>
      <c r="T7" s="333" t="s">
        <v>179</v>
      </c>
    </row>
    <row r="8" spans="1:20" s="138" customFormat="1" ht="20.25" customHeight="1">
      <c r="A8" s="705" t="s">
        <v>3</v>
      </c>
      <c r="B8" s="705"/>
      <c r="C8" s="136">
        <v>1</v>
      </c>
      <c r="D8" s="136">
        <v>2</v>
      </c>
      <c r="E8" s="136">
        <v>3</v>
      </c>
      <c r="F8" s="136">
        <v>4</v>
      </c>
      <c r="G8" s="136">
        <v>5</v>
      </c>
      <c r="H8" s="136">
        <v>6</v>
      </c>
      <c r="I8" s="136">
        <v>7</v>
      </c>
      <c r="J8" s="136">
        <v>8</v>
      </c>
      <c r="K8" s="136">
        <v>9</v>
      </c>
      <c r="L8" s="136">
        <v>10</v>
      </c>
      <c r="M8" s="136">
        <v>11</v>
      </c>
      <c r="N8" s="136">
        <v>12</v>
      </c>
      <c r="O8" s="136">
        <v>13</v>
      </c>
      <c r="P8" s="136">
        <v>14</v>
      </c>
      <c r="Q8" s="137">
        <v>15</v>
      </c>
      <c r="R8" s="137">
        <v>16</v>
      </c>
      <c r="S8" s="137">
        <v>17</v>
      </c>
      <c r="T8" s="137">
        <v>18</v>
      </c>
    </row>
    <row r="9" spans="1:20" s="335" customFormat="1" ht="32.25" customHeight="1">
      <c r="A9" s="707" t="s">
        <v>10</v>
      </c>
      <c r="B9" s="708"/>
      <c r="C9" s="342"/>
      <c r="D9" s="342"/>
      <c r="E9" s="342"/>
      <c r="F9" s="342"/>
      <c r="G9" s="342"/>
      <c r="H9" s="342"/>
      <c r="I9" s="342"/>
      <c r="J9" s="342"/>
      <c r="K9" s="342"/>
      <c r="L9" s="342"/>
      <c r="M9" s="342"/>
      <c r="N9" s="342"/>
      <c r="O9" s="342"/>
      <c r="P9" s="342"/>
      <c r="Q9" s="343"/>
      <c r="R9" s="343"/>
      <c r="S9" s="343"/>
      <c r="T9" s="343"/>
    </row>
    <row r="10" spans="1:20" s="338" customFormat="1" ht="32.25" customHeight="1">
      <c r="A10" s="336" t="s">
        <v>0</v>
      </c>
      <c r="B10" s="337" t="s">
        <v>28</v>
      </c>
      <c r="C10" s="342"/>
      <c r="D10" s="342"/>
      <c r="E10" s="342"/>
      <c r="F10" s="342"/>
      <c r="G10" s="342"/>
      <c r="H10" s="342"/>
      <c r="I10" s="342"/>
      <c r="J10" s="342"/>
      <c r="K10" s="342"/>
      <c r="L10" s="342"/>
      <c r="M10" s="342"/>
      <c r="N10" s="342"/>
      <c r="O10" s="342"/>
      <c r="P10" s="342"/>
      <c r="Q10" s="343"/>
      <c r="R10" s="343"/>
      <c r="S10" s="343"/>
      <c r="T10" s="343"/>
    </row>
    <row r="11" spans="1:20" s="338" customFormat="1" ht="32.25" customHeight="1">
      <c r="A11" s="339" t="s">
        <v>1</v>
      </c>
      <c r="B11" s="337" t="s">
        <v>8</v>
      </c>
      <c r="C11" s="342"/>
      <c r="D11" s="342"/>
      <c r="E11" s="342"/>
      <c r="F11" s="342"/>
      <c r="G11" s="342"/>
      <c r="H11" s="342"/>
      <c r="I11" s="342"/>
      <c r="J11" s="342"/>
      <c r="K11" s="342"/>
      <c r="L11" s="342"/>
      <c r="M11" s="342"/>
      <c r="N11" s="342"/>
      <c r="O11" s="342"/>
      <c r="P11" s="342"/>
      <c r="Q11" s="343"/>
      <c r="R11" s="343"/>
      <c r="S11" s="343"/>
      <c r="T11" s="343"/>
    </row>
    <row r="12" spans="1:20" s="338" customFormat="1" ht="32.25" customHeight="1">
      <c r="A12" s="340">
        <v>1</v>
      </c>
      <c r="B12" s="341" t="s">
        <v>189</v>
      </c>
      <c r="C12" s="342"/>
      <c r="D12" s="342"/>
      <c r="E12" s="342"/>
      <c r="F12" s="342"/>
      <c r="G12" s="342"/>
      <c r="H12" s="342"/>
      <c r="I12" s="342"/>
      <c r="J12" s="342"/>
      <c r="K12" s="342"/>
      <c r="L12" s="342"/>
      <c r="M12" s="342"/>
      <c r="N12" s="342"/>
      <c r="O12" s="342"/>
      <c r="P12" s="342"/>
      <c r="Q12" s="343"/>
      <c r="R12" s="343"/>
      <c r="S12" s="343"/>
      <c r="T12" s="343"/>
    </row>
    <row r="13" spans="1:20" s="338" customFormat="1" ht="32.25" customHeight="1">
      <c r="A13" s="340">
        <v>2</v>
      </c>
      <c r="B13" s="341" t="s">
        <v>189</v>
      </c>
      <c r="C13" s="342"/>
      <c r="D13" s="342"/>
      <c r="E13" s="342"/>
      <c r="F13" s="342"/>
      <c r="G13" s="342"/>
      <c r="H13" s="342"/>
      <c r="I13" s="342"/>
      <c r="J13" s="342"/>
      <c r="K13" s="342"/>
      <c r="L13" s="342"/>
      <c r="M13" s="342"/>
      <c r="N13" s="342"/>
      <c r="O13" s="342"/>
      <c r="P13" s="342"/>
      <c r="Q13" s="343"/>
      <c r="R13" s="343"/>
      <c r="S13" s="343"/>
      <c r="T13" s="343"/>
    </row>
    <row r="14" spans="1:20" s="338" customFormat="1" ht="32.25" customHeight="1">
      <c r="A14" s="340">
        <v>3</v>
      </c>
      <c r="B14" s="341" t="s">
        <v>189</v>
      </c>
      <c r="C14" s="344"/>
      <c r="D14" s="344"/>
      <c r="E14" s="345"/>
      <c r="F14" s="345"/>
      <c r="G14" s="344"/>
      <c r="H14" s="344"/>
      <c r="I14" s="344"/>
      <c r="J14" s="344"/>
      <c r="K14" s="345"/>
      <c r="L14" s="345"/>
      <c r="M14" s="345"/>
      <c r="N14" s="345"/>
      <c r="O14" s="345"/>
      <c r="P14" s="345"/>
      <c r="Q14" s="346"/>
      <c r="R14" s="346"/>
      <c r="S14" s="346"/>
      <c r="T14" s="346"/>
    </row>
    <row r="15" spans="1:20" s="338" customFormat="1" ht="32.25" customHeight="1">
      <c r="A15" s="340" t="s">
        <v>9</v>
      </c>
      <c r="B15" s="341" t="s">
        <v>9</v>
      </c>
      <c r="C15" s="345"/>
      <c r="D15" s="345"/>
      <c r="E15" s="345"/>
      <c r="F15" s="345"/>
      <c r="G15" s="345"/>
      <c r="H15" s="345"/>
      <c r="I15" s="345"/>
      <c r="J15" s="345"/>
      <c r="K15" s="345"/>
      <c r="L15" s="345"/>
      <c r="M15" s="345"/>
      <c r="N15" s="345"/>
      <c r="O15" s="345"/>
      <c r="P15" s="345"/>
      <c r="Q15" s="346"/>
      <c r="R15" s="346"/>
      <c r="S15" s="346"/>
      <c r="T15" s="346"/>
    </row>
    <row r="16" spans="1:20" s="140" customFormat="1" ht="23.25" customHeight="1">
      <c r="A16" s="210"/>
      <c r="B16" s="640" t="str">
        <f>TT!C7</f>
        <v>Kon Tum, ngày 03 tháng 02 năm 2020</v>
      </c>
      <c r="C16" s="640"/>
      <c r="D16" s="640"/>
      <c r="E16" s="640"/>
      <c r="F16" s="640"/>
      <c r="G16" s="640"/>
      <c r="H16" s="281"/>
      <c r="I16" s="281"/>
      <c r="J16" s="281"/>
      <c r="K16" s="307"/>
      <c r="L16" s="308"/>
      <c r="M16" s="680" t="str">
        <f>TT!C4</f>
        <v>Kon Tum, ngày 03 tháng 02 năm 2020</v>
      </c>
      <c r="N16" s="680"/>
      <c r="O16" s="680"/>
      <c r="P16" s="680"/>
      <c r="Q16" s="680"/>
      <c r="R16" s="680"/>
      <c r="S16" s="680"/>
      <c r="T16" s="317"/>
    </row>
    <row r="17" spans="1:20" s="140" customFormat="1" ht="23.25" customHeight="1">
      <c r="A17" s="126"/>
      <c r="B17" s="629" t="s">
        <v>299</v>
      </c>
      <c r="C17" s="629"/>
      <c r="D17" s="629"/>
      <c r="E17" s="629"/>
      <c r="F17" s="629"/>
      <c r="G17" s="629"/>
      <c r="H17" s="282"/>
      <c r="I17" s="282"/>
      <c r="J17" s="282"/>
      <c r="K17" s="309"/>
      <c r="L17" s="309"/>
      <c r="M17" s="630" t="str">
        <f>TT!C5</f>
        <v>CỤC TRƯỞNG</v>
      </c>
      <c r="N17" s="630"/>
      <c r="O17" s="630"/>
      <c r="P17" s="630"/>
      <c r="Q17" s="630"/>
      <c r="R17" s="630"/>
      <c r="S17" s="630"/>
      <c r="T17" s="283"/>
    </row>
    <row r="18" spans="1:20" s="140" customFormat="1" ht="23.25" customHeight="1">
      <c r="A18" s="3"/>
      <c r="B18" s="268"/>
      <c r="C18" s="268"/>
      <c r="D18" s="269"/>
      <c r="E18" s="269"/>
      <c r="F18" s="269"/>
      <c r="G18" s="268"/>
      <c r="H18" s="268"/>
      <c r="I18" s="268"/>
      <c r="J18" s="268"/>
      <c r="K18" s="269"/>
      <c r="L18" s="269"/>
      <c r="M18" s="269"/>
      <c r="N18" s="269"/>
      <c r="P18" s="283"/>
      <c r="Q18" s="283"/>
      <c r="R18" s="283"/>
      <c r="S18" s="269"/>
      <c r="T18" s="269"/>
    </row>
    <row r="19" spans="1:20" s="140" customFormat="1" ht="23.25" customHeight="1">
      <c r="A19" s="3"/>
      <c r="B19" s="268"/>
      <c r="C19" s="268"/>
      <c r="D19" s="269"/>
      <c r="E19" s="269"/>
      <c r="F19" s="269"/>
      <c r="G19" s="268"/>
      <c r="H19" s="268"/>
      <c r="I19" s="268"/>
      <c r="J19" s="268"/>
      <c r="K19" s="269"/>
      <c r="L19" s="269"/>
      <c r="M19" s="269"/>
      <c r="N19" s="269"/>
      <c r="P19" s="288"/>
      <c r="Q19" s="288"/>
      <c r="R19" s="288"/>
      <c r="S19" s="288"/>
      <c r="T19" s="288"/>
    </row>
    <row r="20" spans="1:20" s="140" customFormat="1" ht="23.25" customHeight="1">
      <c r="A20" s="3"/>
      <c r="B20" s="268"/>
      <c r="C20" s="268"/>
      <c r="D20" s="269"/>
      <c r="E20" s="269"/>
      <c r="F20" s="269"/>
      <c r="G20" s="268"/>
      <c r="H20" s="268"/>
      <c r="I20" s="268"/>
      <c r="J20" s="268"/>
      <c r="K20" s="269"/>
      <c r="L20" s="269"/>
      <c r="M20" s="269"/>
      <c r="N20" s="269"/>
      <c r="P20" s="288"/>
      <c r="Q20" s="288"/>
      <c r="R20" s="288"/>
      <c r="S20" s="288"/>
      <c r="T20" s="288"/>
    </row>
    <row r="21" spans="1:20" s="140" customFormat="1" ht="23.25" customHeight="1">
      <c r="A21" s="3"/>
      <c r="B21" s="630" t="str">
        <f>TT!C6</f>
        <v>PHẠM ANH VŨ</v>
      </c>
      <c r="C21" s="630"/>
      <c r="D21" s="630"/>
      <c r="E21" s="630"/>
      <c r="F21" s="630"/>
      <c r="G21" s="630"/>
      <c r="H21" s="283"/>
      <c r="I21" s="283"/>
      <c r="J21" s="283"/>
      <c r="K21" s="269"/>
      <c r="L21" s="269"/>
      <c r="M21" s="630" t="str">
        <f>TT!C3</f>
        <v>CAO MINH HOÀNG TÙNG</v>
      </c>
      <c r="N21" s="630"/>
      <c r="O21" s="630"/>
      <c r="P21" s="630"/>
      <c r="Q21" s="630"/>
      <c r="R21" s="630"/>
      <c r="S21" s="630"/>
      <c r="T21" s="283"/>
    </row>
    <row r="22" spans="1:17" s="150" customFormat="1" ht="23.25" customHeight="1">
      <c r="A22" s="145"/>
      <c r="B22" s="146"/>
      <c r="C22" s="146"/>
      <c r="D22" s="146"/>
      <c r="E22" s="146"/>
      <c r="F22" s="147"/>
      <c r="G22" s="147"/>
      <c r="H22" s="147"/>
      <c r="I22" s="148"/>
      <c r="J22" s="148"/>
      <c r="K22" s="146"/>
      <c r="L22" s="146"/>
      <c r="M22" s="146"/>
      <c r="N22" s="146"/>
      <c r="O22" s="146"/>
      <c r="P22" s="146"/>
      <c r="Q22" s="149"/>
    </row>
    <row r="23" spans="1:17" s="150" customFormat="1" ht="15" customHeight="1">
      <c r="A23" s="140"/>
      <c r="B23" s="143"/>
      <c r="C23" s="143"/>
      <c r="D23" s="143"/>
      <c r="E23" s="143"/>
      <c r="F23" s="143"/>
      <c r="G23" s="143"/>
      <c r="H23" s="143"/>
      <c r="K23" s="144"/>
      <c r="L23" s="144"/>
      <c r="M23" s="143"/>
      <c r="N23" s="143"/>
      <c r="O23" s="143"/>
      <c r="P23" s="143"/>
      <c r="Q23" s="149"/>
    </row>
    <row r="24" spans="2:16" s="140" customFormat="1" ht="15" customHeight="1">
      <c r="B24" s="142"/>
      <c r="C24" s="142"/>
      <c r="D24" s="141"/>
      <c r="E24" s="151"/>
      <c r="F24" s="151"/>
      <c r="G24" s="151"/>
      <c r="H24" s="151"/>
      <c r="I24" s="152"/>
      <c r="J24" s="152"/>
      <c r="K24" s="152"/>
      <c r="L24" s="152"/>
      <c r="M24" s="152"/>
      <c r="N24" s="152"/>
      <c r="O24" s="152"/>
      <c r="P24" s="152"/>
    </row>
    <row r="25" spans="2:16" s="140" customFormat="1" ht="15" customHeight="1">
      <c r="B25" s="142"/>
      <c r="C25" s="142"/>
      <c r="D25" s="141"/>
      <c r="E25" s="151"/>
      <c r="F25" s="151"/>
      <c r="G25" s="151"/>
      <c r="H25" s="151"/>
      <c r="I25" s="152"/>
      <c r="J25" s="152"/>
      <c r="K25" s="152"/>
      <c r="L25" s="152"/>
      <c r="M25" s="152"/>
      <c r="N25" s="152"/>
      <c r="O25" s="152"/>
      <c r="P25" s="152"/>
    </row>
    <row r="26" spans="2:16" ht="16.5">
      <c r="B26" s="153"/>
      <c r="C26" s="153"/>
      <c r="D26" s="153"/>
      <c r="E26" s="153"/>
      <c r="F26" s="153"/>
      <c r="G26" s="153"/>
      <c r="H26" s="153"/>
      <c r="I26" s="153"/>
      <c r="J26" s="153"/>
      <c r="K26" s="153"/>
      <c r="L26" s="153"/>
      <c r="M26" s="153"/>
      <c r="N26" s="153"/>
      <c r="O26" s="153"/>
      <c r="P26" s="153"/>
    </row>
    <row r="29" s="155" customFormat="1" ht="12.75" hidden="1">
      <c r="A29" s="154" t="s">
        <v>277</v>
      </c>
    </row>
    <row r="30" spans="1:19" s="155" customFormat="1" ht="15" customHeight="1" hidden="1">
      <c r="A30" s="156"/>
      <c r="B30" s="706" t="s">
        <v>278</v>
      </c>
      <c r="C30" s="706"/>
      <c r="D30" s="706"/>
      <c r="E30" s="706"/>
      <c r="F30" s="706"/>
      <c r="G30" s="706"/>
      <c r="H30" s="706"/>
      <c r="I30" s="706"/>
      <c r="J30" s="706"/>
      <c r="K30" s="706"/>
      <c r="L30" s="706"/>
      <c r="M30" s="706"/>
      <c r="N30" s="157"/>
      <c r="O30" s="156"/>
      <c r="P30" s="156"/>
      <c r="Q30" s="158"/>
      <c r="R30" s="158"/>
      <c r="S30" s="158"/>
    </row>
    <row r="31" s="155" customFormat="1" ht="12.75" hidden="1">
      <c r="B31" s="155" t="s">
        <v>279</v>
      </c>
    </row>
    <row r="32" ht="15.75" hidden="1">
      <c r="B32" s="149" t="s">
        <v>280</v>
      </c>
    </row>
  </sheetData>
  <sheetProtection formatCells="0" formatColumns="0" formatRows="0" insertRows="0" deleteRows="0"/>
  <mergeCells count="33">
    <mergeCell ref="P1:T1"/>
    <mergeCell ref="P2:T2"/>
    <mergeCell ref="C3:E3"/>
    <mergeCell ref="F3:L3"/>
    <mergeCell ref="M3:P3"/>
    <mergeCell ref="Q3:T3"/>
    <mergeCell ref="A1:D1"/>
    <mergeCell ref="E1:O1"/>
    <mergeCell ref="A3:A7"/>
    <mergeCell ref="B3:B7"/>
    <mergeCell ref="C4:C7"/>
    <mergeCell ref="D4:E4"/>
    <mergeCell ref="F4:F7"/>
    <mergeCell ref="G4:L4"/>
    <mergeCell ref="M4:N6"/>
    <mergeCell ref="O4:P6"/>
    <mergeCell ref="A8:B8"/>
    <mergeCell ref="B16:G16"/>
    <mergeCell ref="B30:M30"/>
    <mergeCell ref="A9:B9"/>
    <mergeCell ref="B17:G17"/>
    <mergeCell ref="B21:G21"/>
    <mergeCell ref="M16:S16"/>
    <mergeCell ref="M17:S17"/>
    <mergeCell ref="M21:S21"/>
    <mergeCell ref="Q4:R6"/>
    <mergeCell ref="S4:T6"/>
    <mergeCell ref="D5:D7"/>
    <mergeCell ref="E5:E7"/>
    <mergeCell ref="G5:H6"/>
    <mergeCell ref="I5:L5"/>
    <mergeCell ref="I6:J6"/>
    <mergeCell ref="K6:L6"/>
  </mergeCells>
  <printOptions/>
  <pageMargins left="0.38" right="0.39" top="0.38" bottom="0.37" header="0.31496062992126" footer="0.31496062992126"/>
  <pageSetup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rgb="FF0070C0"/>
  </sheetPr>
  <dimension ref="A1:Y27"/>
  <sheetViews>
    <sheetView view="pageBreakPreview" zoomScale="85" zoomScaleSheetLayoutView="85" zoomScalePageLayoutView="0" workbookViewId="0" topLeftCell="A1">
      <selection activeCell="B21" sqref="B21"/>
    </sheetView>
  </sheetViews>
  <sheetFormatPr defaultColWidth="9.00390625" defaultRowHeight="15.75"/>
  <cols>
    <col min="1" max="1" width="4.125" style="140" customWidth="1"/>
    <col min="2" max="2" width="15.625" style="140" customWidth="1"/>
    <col min="3" max="3" width="9.625" style="140" customWidth="1"/>
    <col min="4" max="4" width="6.75390625" style="140" customWidth="1"/>
    <col min="5" max="5" width="7.875" style="140" customWidth="1"/>
    <col min="6" max="6" width="8.00390625" style="140" customWidth="1"/>
    <col min="7" max="7" width="8.125" style="140" customWidth="1"/>
    <col min="8" max="8" width="10.00390625" style="140" customWidth="1"/>
    <col min="9" max="10" width="9.00390625" style="140" customWidth="1"/>
    <col min="11" max="11" width="8.50390625" style="140" customWidth="1"/>
    <col min="12" max="12" width="9.50390625" style="140" customWidth="1"/>
    <col min="13" max="13" width="7.125" style="140" customWidth="1"/>
    <col min="14" max="14" width="9.50390625" style="140" customWidth="1"/>
    <col min="15" max="18" width="9.00390625" style="140" customWidth="1"/>
    <col min="19" max="19" width="9.375" style="140" customWidth="1"/>
    <col min="20" max="20" width="7.375" style="140" customWidth="1"/>
    <col min="21" max="21" width="7.50390625" style="140" customWidth="1"/>
    <col min="22" max="22" width="11.125" style="140" customWidth="1"/>
    <col min="23" max="16384" width="9.00390625" style="140" customWidth="1"/>
  </cols>
  <sheetData>
    <row r="1" spans="1:22" ht="71.25" customHeight="1">
      <c r="A1" s="492" t="s">
        <v>346</v>
      </c>
      <c r="B1" s="492"/>
      <c r="C1" s="492"/>
      <c r="D1" s="492"/>
      <c r="E1" s="492"/>
      <c r="F1" s="719" t="s">
        <v>281</v>
      </c>
      <c r="G1" s="719"/>
      <c r="H1" s="719"/>
      <c r="I1" s="719"/>
      <c r="J1" s="719"/>
      <c r="K1" s="719"/>
      <c r="L1" s="719"/>
      <c r="M1" s="719"/>
      <c r="N1" s="719"/>
      <c r="O1" s="719"/>
      <c r="P1" s="719"/>
      <c r="Q1" s="719"/>
      <c r="R1" s="490" t="str">
        <f>TT!C2</f>
        <v>Đơn vị  báo cáo: CỤC THADS TỈNH KON TUM
Đơn vị nhận báo cáo: TỔNG CỤC THI HÀNH ÁN DÂN SỰ</v>
      </c>
      <c r="S1" s="490"/>
      <c r="T1" s="490"/>
      <c r="U1" s="490"/>
      <c r="V1" s="490"/>
    </row>
    <row r="2" spans="1:22" ht="18.75" customHeight="1">
      <c r="A2" s="25"/>
      <c r="B2" s="159"/>
      <c r="C2" s="160"/>
      <c r="D2" s="160"/>
      <c r="E2" s="160"/>
      <c r="F2" s="160"/>
      <c r="G2" s="160"/>
      <c r="H2" s="160"/>
      <c r="I2" s="161"/>
      <c r="J2" s="42">
        <f>COUNTBLANK(C12:V12)</f>
        <v>20</v>
      </c>
      <c r="K2" s="42">
        <f>COUNTA(C12:V12)</f>
        <v>0</v>
      </c>
      <c r="L2" s="42">
        <f>J2+K2</f>
        <v>20</v>
      </c>
      <c r="M2" s="162"/>
      <c r="R2" s="720" t="s">
        <v>282</v>
      </c>
      <c r="S2" s="720"/>
      <c r="T2" s="720"/>
      <c r="U2" s="720"/>
      <c r="V2" s="720"/>
    </row>
    <row r="3" spans="1:24" s="145" customFormat="1" ht="18.75" customHeight="1">
      <c r="A3" s="679" t="s">
        <v>244</v>
      </c>
      <c r="B3" s="679" t="s">
        <v>157</v>
      </c>
      <c r="C3" s="721" t="s">
        <v>283</v>
      </c>
      <c r="D3" s="721" t="s">
        <v>4</v>
      </c>
      <c r="E3" s="721"/>
      <c r="F3" s="721"/>
      <c r="G3" s="721"/>
      <c r="H3" s="721" t="s">
        <v>284</v>
      </c>
      <c r="I3" s="679" t="s">
        <v>4</v>
      </c>
      <c r="J3" s="679"/>
      <c r="K3" s="679"/>
      <c r="L3" s="679"/>
      <c r="M3" s="679" t="s">
        <v>285</v>
      </c>
      <c r="N3" s="679"/>
      <c r="O3" s="679"/>
      <c r="P3" s="679"/>
      <c r="Q3" s="679"/>
      <c r="R3" s="679"/>
      <c r="S3" s="679"/>
      <c r="T3" s="679"/>
      <c r="U3" s="679"/>
      <c r="V3" s="679"/>
      <c r="X3" s="163"/>
    </row>
    <row r="4" spans="1:22" s="145" customFormat="1" ht="20.25" customHeight="1">
      <c r="A4" s="679"/>
      <c r="B4" s="679"/>
      <c r="C4" s="721"/>
      <c r="D4" s="721" t="s">
        <v>286</v>
      </c>
      <c r="E4" s="721" t="s">
        <v>4</v>
      </c>
      <c r="F4" s="721"/>
      <c r="G4" s="721" t="s">
        <v>287</v>
      </c>
      <c r="H4" s="721"/>
      <c r="I4" s="679" t="s">
        <v>288</v>
      </c>
      <c r="J4" s="679" t="s">
        <v>289</v>
      </c>
      <c r="K4" s="679" t="s">
        <v>290</v>
      </c>
      <c r="L4" s="679" t="s">
        <v>291</v>
      </c>
      <c r="M4" s="679" t="s">
        <v>12</v>
      </c>
      <c r="N4" s="679" t="s">
        <v>4</v>
      </c>
      <c r="O4" s="679"/>
      <c r="P4" s="679"/>
      <c r="Q4" s="679"/>
      <c r="R4" s="679"/>
      <c r="S4" s="679"/>
      <c r="T4" s="679"/>
      <c r="U4" s="679"/>
      <c r="V4" s="679" t="s">
        <v>292</v>
      </c>
    </row>
    <row r="5" spans="1:25" s="145" customFormat="1" ht="23.25" customHeight="1">
      <c r="A5" s="679"/>
      <c r="B5" s="679"/>
      <c r="C5" s="721"/>
      <c r="D5" s="721"/>
      <c r="E5" s="721" t="s">
        <v>275</v>
      </c>
      <c r="F5" s="721" t="s">
        <v>62</v>
      </c>
      <c r="G5" s="721"/>
      <c r="H5" s="721"/>
      <c r="I5" s="679"/>
      <c r="J5" s="679"/>
      <c r="K5" s="679"/>
      <c r="L5" s="679"/>
      <c r="M5" s="679"/>
      <c r="N5" s="679" t="s">
        <v>293</v>
      </c>
      <c r="O5" s="679" t="s">
        <v>4</v>
      </c>
      <c r="P5" s="679"/>
      <c r="Q5" s="679"/>
      <c r="R5" s="679"/>
      <c r="S5" s="679" t="s">
        <v>294</v>
      </c>
      <c r="T5" s="679" t="s">
        <v>4</v>
      </c>
      <c r="U5" s="679"/>
      <c r="V5" s="679"/>
      <c r="Y5" s="164"/>
    </row>
    <row r="6" spans="1:22" s="145" customFormat="1" ht="33" customHeight="1">
      <c r="A6" s="679"/>
      <c r="B6" s="679"/>
      <c r="C6" s="721"/>
      <c r="D6" s="721"/>
      <c r="E6" s="721"/>
      <c r="F6" s="721"/>
      <c r="G6" s="721"/>
      <c r="H6" s="721"/>
      <c r="I6" s="679"/>
      <c r="J6" s="679"/>
      <c r="K6" s="679"/>
      <c r="L6" s="679"/>
      <c r="M6" s="679"/>
      <c r="N6" s="679"/>
      <c r="O6" s="679" t="s">
        <v>295</v>
      </c>
      <c r="P6" s="679"/>
      <c r="Q6" s="679" t="s">
        <v>62</v>
      </c>
      <c r="R6" s="679"/>
      <c r="S6" s="679"/>
      <c r="T6" s="679"/>
      <c r="U6" s="679"/>
      <c r="V6" s="679"/>
    </row>
    <row r="7" spans="1:22" ht="68.25" customHeight="1">
      <c r="A7" s="679"/>
      <c r="B7" s="679"/>
      <c r="C7" s="721"/>
      <c r="D7" s="721"/>
      <c r="E7" s="721"/>
      <c r="F7" s="721"/>
      <c r="G7" s="721"/>
      <c r="H7" s="721"/>
      <c r="I7" s="679"/>
      <c r="J7" s="679"/>
      <c r="K7" s="679"/>
      <c r="L7" s="679"/>
      <c r="M7" s="679"/>
      <c r="N7" s="679"/>
      <c r="O7" s="348" t="s">
        <v>296</v>
      </c>
      <c r="P7" s="348" t="s">
        <v>297</v>
      </c>
      <c r="Q7" s="348" t="s">
        <v>296</v>
      </c>
      <c r="R7" s="348" t="s">
        <v>297</v>
      </c>
      <c r="S7" s="679"/>
      <c r="T7" s="349" t="s">
        <v>275</v>
      </c>
      <c r="U7" s="349" t="s">
        <v>62</v>
      </c>
      <c r="V7" s="679"/>
    </row>
    <row r="8" spans="1:22" ht="19.5" customHeight="1">
      <c r="A8" s="722" t="s">
        <v>3</v>
      </c>
      <c r="B8" s="722"/>
      <c r="C8" s="174">
        <v>1</v>
      </c>
      <c r="D8" s="174">
        <v>2</v>
      </c>
      <c r="E8" s="174">
        <v>3</v>
      </c>
      <c r="F8" s="174">
        <v>4</v>
      </c>
      <c r="G8" s="174">
        <v>5</v>
      </c>
      <c r="H8" s="174">
        <v>6</v>
      </c>
      <c r="I8" s="174">
        <v>7</v>
      </c>
      <c r="J8" s="174">
        <v>8</v>
      </c>
      <c r="K8" s="174">
        <v>9</v>
      </c>
      <c r="L8" s="174">
        <v>10</v>
      </c>
      <c r="M8" s="174">
        <v>11</v>
      </c>
      <c r="N8" s="174">
        <v>12</v>
      </c>
      <c r="O8" s="174">
        <v>13</v>
      </c>
      <c r="P8" s="174">
        <v>14</v>
      </c>
      <c r="Q8" s="174">
        <v>15</v>
      </c>
      <c r="R8" s="174">
        <v>16</v>
      </c>
      <c r="S8" s="174">
        <v>17</v>
      </c>
      <c r="T8" s="174">
        <v>18</v>
      </c>
      <c r="U8" s="174">
        <v>19</v>
      </c>
      <c r="V8" s="174">
        <v>20</v>
      </c>
    </row>
    <row r="9" spans="1:22" s="352" customFormat="1" ht="24" customHeight="1">
      <c r="A9" s="723" t="s">
        <v>12</v>
      </c>
      <c r="B9" s="724"/>
      <c r="C9" s="350"/>
      <c r="D9" s="350"/>
      <c r="E9" s="350"/>
      <c r="F9" s="350"/>
      <c r="G9" s="350"/>
      <c r="H9" s="350"/>
      <c r="I9" s="350"/>
      <c r="J9" s="350"/>
      <c r="K9" s="350"/>
      <c r="L9" s="350"/>
      <c r="M9" s="350"/>
      <c r="N9" s="350"/>
      <c r="O9" s="351"/>
      <c r="P9" s="351"/>
      <c r="Q9" s="351"/>
      <c r="R9" s="351"/>
      <c r="S9" s="350"/>
      <c r="T9" s="350"/>
      <c r="U9" s="350"/>
      <c r="V9" s="350"/>
    </row>
    <row r="10" spans="1:22" s="352" customFormat="1" ht="24" customHeight="1">
      <c r="A10" s="353" t="s">
        <v>0</v>
      </c>
      <c r="B10" s="354" t="s">
        <v>241</v>
      </c>
      <c r="C10" s="350"/>
      <c r="D10" s="350"/>
      <c r="E10" s="350"/>
      <c r="F10" s="350"/>
      <c r="G10" s="350"/>
      <c r="H10" s="350"/>
      <c r="I10" s="350"/>
      <c r="J10" s="350"/>
      <c r="K10" s="350"/>
      <c r="L10" s="350"/>
      <c r="M10" s="350"/>
      <c r="N10" s="350"/>
      <c r="O10" s="351"/>
      <c r="P10" s="351"/>
      <c r="Q10" s="351"/>
      <c r="R10" s="351"/>
      <c r="S10" s="350"/>
      <c r="T10" s="350"/>
      <c r="U10" s="350"/>
      <c r="V10" s="350"/>
    </row>
    <row r="11" spans="1:22" s="352" customFormat="1" ht="24" customHeight="1">
      <c r="A11" s="353" t="s">
        <v>1</v>
      </c>
      <c r="B11" s="354" t="s">
        <v>8</v>
      </c>
      <c r="C11" s="355"/>
      <c r="D11" s="355"/>
      <c r="E11" s="355"/>
      <c r="F11" s="350"/>
      <c r="G11" s="350"/>
      <c r="H11" s="350"/>
      <c r="I11" s="350"/>
      <c r="J11" s="350"/>
      <c r="K11" s="350"/>
      <c r="L11" s="350"/>
      <c r="M11" s="350"/>
      <c r="N11" s="350"/>
      <c r="O11" s="351"/>
      <c r="P11" s="351"/>
      <c r="Q11" s="351"/>
      <c r="R11" s="351"/>
      <c r="S11" s="350"/>
      <c r="T11" s="350"/>
      <c r="U11" s="350"/>
      <c r="V11" s="350"/>
    </row>
    <row r="12" spans="1:22" s="352" customFormat="1" ht="24" customHeight="1">
      <c r="A12" s="353">
        <v>1</v>
      </c>
      <c r="B12" s="353" t="s">
        <v>298</v>
      </c>
      <c r="C12" s="355"/>
      <c r="D12" s="355"/>
      <c r="E12" s="355"/>
      <c r="F12" s="350"/>
      <c r="G12" s="350"/>
      <c r="H12" s="350"/>
      <c r="I12" s="350"/>
      <c r="J12" s="350"/>
      <c r="K12" s="350"/>
      <c r="L12" s="350"/>
      <c r="M12" s="355"/>
      <c r="N12" s="355"/>
      <c r="O12" s="356"/>
      <c r="P12" s="356"/>
      <c r="Q12" s="356"/>
      <c r="R12" s="351"/>
      <c r="S12" s="355"/>
      <c r="T12" s="355"/>
      <c r="U12" s="350"/>
      <c r="V12" s="350"/>
    </row>
    <row r="13" spans="1:22" s="352" customFormat="1" ht="24" customHeight="1">
      <c r="A13" s="353">
        <v>2</v>
      </c>
      <c r="B13" s="353" t="s">
        <v>298</v>
      </c>
      <c r="C13" s="355"/>
      <c r="D13" s="355"/>
      <c r="E13" s="355"/>
      <c r="F13" s="350"/>
      <c r="G13" s="350"/>
      <c r="H13" s="350"/>
      <c r="I13" s="350"/>
      <c r="J13" s="350"/>
      <c r="K13" s="350"/>
      <c r="L13" s="350"/>
      <c r="M13" s="355"/>
      <c r="N13" s="355"/>
      <c r="O13" s="356"/>
      <c r="P13" s="356"/>
      <c r="Q13" s="356"/>
      <c r="R13" s="351"/>
      <c r="S13" s="355"/>
      <c r="T13" s="355"/>
      <c r="U13" s="350"/>
      <c r="V13" s="350"/>
    </row>
    <row r="14" spans="1:22" ht="21" customHeight="1">
      <c r="A14" s="210"/>
      <c r="B14" s="640" t="str">
        <f>TT!C4</f>
        <v>Kon Tum, ngày 03 tháng 02 năm 2020</v>
      </c>
      <c r="C14" s="640"/>
      <c r="D14" s="640"/>
      <c r="E14" s="640"/>
      <c r="F14" s="640"/>
      <c r="G14" s="640"/>
      <c r="H14" s="281"/>
      <c r="I14" s="281"/>
      <c r="J14" s="281"/>
      <c r="K14" s="307"/>
      <c r="L14" s="308"/>
      <c r="M14" s="680" t="str">
        <f>TT!C4</f>
        <v>Kon Tum, ngày 03 tháng 02 năm 2020</v>
      </c>
      <c r="N14" s="680"/>
      <c r="O14" s="680"/>
      <c r="P14" s="680"/>
      <c r="Q14" s="680"/>
      <c r="R14" s="680"/>
      <c r="S14" s="680"/>
      <c r="T14" s="317"/>
      <c r="U14" s="357"/>
      <c r="V14" s="357"/>
    </row>
    <row r="15" spans="1:25" ht="21" customHeight="1">
      <c r="A15" s="126"/>
      <c r="B15" s="629" t="s">
        <v>299</v>
      </c>
      <c r="C15" s="629"/>
      <c r="D15" s="629"/>
      <c r="E15" s="629"/>
      <c r="F15" s="629"/>
      <c r="G15" s="629"/>
      <c r="H15" s="282"/>
      <c r="I15" s="282"/>
      <c r="J15" s="282"/>
      <c r="K15" s="309"/>
      <c r="L15" s="309"/>
      <c r="M15" s="630" t="str">
        <f>TT!C5</f>
        <v>CỤC TRƯỞNG</v>
      </c>
      <c r="N15" s="630"/>
      <c r="O15" s="630"/>
      <c r="P15" s="630"/>
      <c r="Q15" s="630"/>
      <c r="R15" s="630"/>
      <c r="S15" s="630"/>
      <c r="T15" s="283"/>
      <c r="U15" s="165"/>
      <c r="V15" s="165"/>
      <c r="Y15" s="166"/>
    </row>
    <row r="16" spans="1:22" ht="18" customHeight="1">
      <c r="A16" s="3"/>
      <c r="B16" s="268"/>
      <c r="C16" s="268"/>
      <c r="D16" s="269"/>
      <c r="E16" s="269"/>
      <c r="F16" s="269"/>
      <c r="G16" s="268"/>
      <c r="H16" s="268"/>
      <c r="I16" s="268"/>
      <c r="J16" s="268"/>
      <c r="K16" s="269"/>
      <c r="L16" s="269"/>
      <c r="M16" s="269"/>
      <c r="N16" s="269"/>
      <c r="P16" s="283"/>
      <c r="Q16" s="283"/>
      <c r="R16" s="283"/>
      <c r="S16" s="269"/>
      <c r="T16" s="269"/>
      <c r="U16" s="167"/>
      <c r="V16" s="167"/>
    </row>
    <row r="17" spans="1:22" ht="21" customHeight="1">
      <c r="A17" s="3"/>
      <c r="B17" s="268"/>
      <c r="C17" s="268"/>
      <c r="D17" s="269"/>
      <c r="E17" s="269"/>
      <c r="F17" s="269"/>
      <c r="G17" s="268"/>
      <c r="H17" s="268"/>
      <c r="I17" s="268"/>
      <c r="J17" s="268"/>
      <c r="K17" s="269"/>
      <c r="L17" s="269"/>
      <c r="M17" s="269"/>
      <c r="N17" s="269"/>
      <c r="P17" s="288"/>
      <c r="Q17" s="288"/>
      <c r="R17" s="288"/>
      <c r="S17" s="288"/>
      <c r="T17" s="288"/>
      <c r="U17" s="168"/>
      <c r="V17" s="168"/>
    </row>
    <row r="18" spans="1:22" ht="30.75" customHeight="1">
      <c r="A18" s="3"/>
      <c r="B18" s="268"/>
      <c r="C18" s="268"/>
      <c r="D18" s="269"/>
      <c r="E18" s="269"/>
      <c r="F18" s="269"/>
      <c r="G18" s="268"/>
      <c r="H18" s="268"/>
      <c r="I18" s="268"/>
      <c r="J18" s="268"/>
      <c r="K18" s="269"/>
      <c r="L18" s="269"/>
      <c r="M18" s="269"/>
      <c r="N18" s="269"/>
      <c r="P18" s="288"/>
      <c r="Q18" s="288"/>
      <c r="R18" s="288"/>
      <c r="S18" s="288"/>
      <c r="T18" s="288"/>
      <c r="U18" s="358"/>
      <c r="V18" s="358"/>
    </row>
    <row r="19" spans="1:22" ht="30.75" customHeight="1">
      <c r="A19" s="3"/>
      <c r="B19" s="630" t="str">
        <f>TT!C6</f>
        <v>PHẠM ANH VŨ</v>
      </c>
      <c r="C19" s="630"/>
      <c r="D19" s="630"/>
      <c r="E19" s="630"/>
      <c r="F19" s="630"/>
      <c r="G19" s="630"/>
      <c r="H19" s="283"/>
      <c r="I19" s="283"/>
      <c r="J19" s="283"/>
      <c r="K19" s="269"/>
      <c r="L19" s="269"/>
      <c r="M19" s="630" t="str">
        <f>TT!C3</f>
        <v>CAO MINH HOÀNG TÙNG</v>
      </c>
      <c r="N19" s="630"/>
      <c r="O19" s="630"/>
      <c r="P19" s="630"/>
      <c r="Q19" s="630"/>
      <c r="R19" s="630"/>
      <c r="S19" s="630"/>
      <c r="T19" s="283"/>
      <c r="U19" s="359"/>
      <c r="V19" s="359"/>
    </row>
    <row r="20" spans="1:11" ht="15.75">
      <c r="A20" s="169"/>
      <c r="B20" s="169"/>
      <c r="C20" s="169"/>
      <c r="D20" s="169"/>
      <c r="E20" s="169"/>
      <c r="F20" s="169"/>
      <c r="G20" s="169"/>
      <c r="H20" s="169"/>
      <c r="I20" s="169"/>
      <c r="J20" s="169"/>
      <c r="K20" s="169"/>
    </row>
    <row r="21" spans="1:11" ht="15.75">
      <c r="A21" s="169"/>
      <c r="B21" s="169"/>
      <c r="C21" s="169"/>
      <c r="D21" s="169"/>
      <c r="E21" s="169"/>
      <c r="F21" s="169"/>
      <c r="G21" s="169"/>
      <c r="H21" s="169"/>
      <c r="I21" s="169"/>
      <c r="J21" s="169"/>
      <c r="K21" s="169"/>
    </row>
    <row r="22" spans="1:11" ht="15.75">
      <c r="A22" s="169"/>
      <c r="B22" s="169"/>
      <c r="C22" s="169"/>
      <c r="D22" s="169"/>
      <c r="E22" s="169"/>
      <c r="F22" s="169"/>
      <c r="G22" s="169"/>
      <c r="H22" s="169"/>
      <c r="I22" s="169"/>
      <c r="J22" s="169"/>
      <c r="K22" s="169"/>
    </row>
    <row r="23" spans="1:11" ht="15.75" hidden="1">
      <c r="A23" s="169"/>
      <c r="B23" s="169"/>
      <c r="C23" s="169"/>
      <c r="D23" s="169"/>
      <c r="E23" s="169"/>
      <c r="F23" s="169"/>
      <c r="G23" s="169"/>
      <c r="H23" s="169"/>
      <c r="I23" s="169"/>
      <c r="J23" s="169"/>
      <c r="K23" s="169"/>
    </row>
    <row r="24" spans="1:13" s="172" customFormat="1" ht="15.75" hidden="1">
      <c r="A24" s="170" t="s">
        <v>277</v>
      </c>
      <c r="B24" s="3"/>
      <c r="C24" s="3"/>
      <c r="D24" s="3"/>
      <c r="E24" s="3"/>
      <c r="F24" s="3"/>
      <c r="G24" s="3"/>
      <c r="H24" s="3"/>
      <c r="I24" s="3"/>
      <c r="J24" s="3"/>
      <c r="K24" s="3"/>
      <c r="L24" s="171"/>
      <c r="M24" s="171"/>
    </row>
    <row r="25" spans="1:19" s="172" customFormat="1" ht="15" customHeight="1" hidden="1">
      <c r="A25" s="156"/>
      <c r="B25" s="706" t="s">
        <v>300</v>
      </c>
      <c r="C25" s="706"/>
      <c r="D25" s="706"/>
      <c r="E25" s="706"/>
      <c r="F25" s="706"/>
      <c r="G25" s="706"/>
      <c r="H25" s="706"/>
      <c r="I25" s="706"/>
      <c r="J25" s="706"/>
      <c r="K25" s="706"/>
      <c r="L25" s="156"/>
      <c r="M25" s="156"/>
      <c r="N25" s="158"/>
      <c r="O25" s="158"/>
      <c r="P25" s="158"/>
      <c r="Q25" s="158"/>
      <c r="R25" s="158"/>
      <c r="S25" s="158"/>
    </row>
    <row r="26" spans="2:13" s="172" customFormat="1" ht="15.75" hidden="1">
      <c r="B26" s="155" t="s">
        <v>301</v>
      </c>
      <c r="L26" s="171"/>
      <c r="M26" s="171"/>
    </row>
    <row r="27" ht="15.75" hidden="1">
      <c r="B27" s="149" t="s">
        <v>302</v>
      </c>
    </row>
  </sheetData>
  <sheetProtection formatCells="0" formatColumns="0" formatRows="0" insertRows="0" deleteRows="0"/>
  <mergeCells count="38">
    <mergeCell ref="E5:E7"/>
    <mergeCell ref="F5:F7"/>
    <mergeCell ref="N5:N7"/>
    <mergeCell ref="O5:R5"/>
    <mergeCell ref="J4:J7"/>
    <mergeCell ref="K4:K7"/>
    <mergeCell ref="L4:L7"/>
    <mergeCell ref="M4:M7"/>
    <mergeCell ref="O6:P6"/>
    <mergeCell ref="Q6:R6"/>
    <mergeCell ref="B25:K25"/>
    <mergeCell ref="A9:B9"/>
    <mergeCell ref="B14:G14"/>
    <mergeCell ref="M14:S14"/>
    <mergeCell ref="B15:G15"/>
    <mergeCell ref="M15:S15"/>
    <mergeCell ref="B19:G19"/>
    <mergeCell ref="M19:S19"/>
    <mergeCell ref="A8:B8"/>
    <mergeCell ref="M3:V3"/>
    <mergeCell ref="D4:D7"/>
    <mergeCell ref="E4:F4"/>
    <mergeCell ref="G4:G7"/>
    <mergeCell ref="I4:I7"/>
    <mergeCell ref="N4:U4"/>
    <mergeCell ref="V4:V7"/>
    <mergeCell ref="S5:S7"/>
    <mergeCell ref="T5:U6"/>
    <mergeCell ref="A1:E1"/>
    <mergeCell ref="F1:Q1"/>
    <mergeCell ref="R1:V1"/>
    <mergeCell ref="R2:V2"/>
    <mergeCell ref="C3:C7"/>
    <mergeCell ref="D3:G3"/>
    <mergeCell ref="H3:H7"/>
    <mergeCell ref="I3:L3"/>
    <mergeCell ref="A3:A7"/>
    <mergeCell ref="B3:B7"/>
  </mergeCells>
  <printOptions/>
  <pageMargins left="0.32" right="0.31" top="0.36" bottom="0.37" header="0.31496062992126" footer="0.31496062992126"/>
  <pageSetup horizontalDpi="600" verticalDpi="600" orientation="landscape" paperSize="9" scale="68" r:id="rId1"/>
</worksheet>
</file>

<file path=xl/worksheets/sheet2.xml><?xml version="1.0" encoding="utf-8"?>
<worksheet xmlns="http://schemas.openxmlformats.org/spreadsheetml/2006/main" xmlns:r="http://schemas.openxmlformats.org/officeDocument/2006/relationships">
  <sheetPr>
    <tabColor rgb="FF00B050"/>
  </sheetPr>
  <dimension ref="A1:U42"/>
  <sheetViews>
    <sheetView view="pageBreakPreview" zoomScaleSheetLayoutView="100" zoomScalePageLayoutView="0" workbookViewId="0" topLeftCell="B1">
      <selection activeCell="C29" sqref="C29:D29"/>
    </sheetView>
  </sheetViews>
  <sheetFormatPr defaultColWidth="9.00390625" defaultRowHeight="15.75"/>
  <cols>
    <col min="1" max="1" width="4.25390625" style="186" customWidth="1"/>
    <col min="2" max="2" width="25.50390625" style="186" customWidth="1"/>
    <col min="3" max="3" width="6.625" style="186" customWidth="1"/>
    <col min="4" max="4" width="7.625" style="186" customWidth="1"/>
    <col min="5" max="5" width="8.00390625" style="205" customWidth="1"/>
    <col min="6" max="6" width="6.50390625" style="186" customWidth="1"/>
    <col min="7" max="7" width="5.75390625" style="186" customWidth="1"/>
    <col min="8" max="8" width="5.375" style="186" customWidth="1"/>
    <col min="9" max="9" width="7.75390625" style="186" customWidth="1"/>
    <col min="10" max="10" width="6.75390625" style="186" customWidth="1"/>
    <col min="11" max="11" width="6.625" style="186" customWidth="1"/>
    <col min="12" max="12" width="7.125" style="186" customWidth="1"/>
    <col min="13" max="13" width="6.375" style="186" customWidth="1"/>
    <col min="14" max="14" width="6.75390625" style="206" customWidth="1"/>
    <col min="15" max="15" width="6.125" style="206" customWidth="1"/>
    <col min="16" max="16" width="5.625" style="206" customWidth="1"/>
    <col min="17" max="17" width="7.00390625" style="207" customWidth="1"/>
    <col min="18" max="18" width="7.00390625" style="206" customWidth="1"/>
    <col min="19" max="19" width="5.75390625" style="206" customWidth="1"/>
    <col min="20" max="20" width="8.125" style="206" customWidth="1"/>
    <col min="21" max="21" width="6.25390625" style="206" customWidth="1"/>
    <col min="22" max="16384" width="9.00390625" style="186" customWidth="1"/>
  </cols>
  <sheetData>
    <row r="1" spans="1:21" ht="65.25" customHeight="1">
      <c r="A1" s="468" t="s">
        <v>335</v>
      </c>
      <c r="B1" s="468"/>
      <c r="C1" s="468"/>
      <c r="D1" s="468"/>
      <c r="E1" s="471" t="s">
        <v>350</v>
      </c>
      <c r="F1" s="471"/>
      <c r="G1" s="471"/>
      <c r="H1" s="471"/>
      <c r="I1" s="471"/>
      <c r="J1" s="471"/>
      <c r="K1" s="471"/>
      <c r="L1" s="471"/>
      <c r="M1" s="471"/>
      <c r="N1" s="471"/>
      <c r="O1" s="471"/>
      <c r="P1" s="469" t="str">
        <f>TT!C2</f>
        <v>Đơn vị  báo cáo: CỤC THADS TỈNH KON TUM
Đơn vị nhận báo cáo: TỔNG CỤC THI HÀNH ÁN DÂN SỰ</v>
      </c>
      <c r="Q1" s="469"/>
      <c r="R1" s="469"/>
      <c r="S1" s="469"/>
      <c r="T1" s="469"/>
      <c r="U1" s="469"/>
    </row>
    <row r="2" spans="1:21" ht="17.25" customHeight="1">
      <c r="A2" s="187"/>
      <c r="B2" s="188"/>
      <c r="C2" s="188"/>
      <c r="D2" s="188"/>
      <c r="E2" s="189"/>
      <c r="F2" s="190"/>
      <c r="G2" s="190"/>
      <c r="H2" s="190"/>
      <c r="I2" s="191"/>
      <c r="J2" s="192"/>
      <c r="K2" s="193"/>
      <c r="L2" s="193"/>
      <c r="M2" s="193"/>
      <c r="N2" s="194"/>
      <c r="O2" s="194"/>
      <c r="P2" s="470" t="s">
        <v>164</v>
      </c>
      <c r="Q2" s="470"/>
      <c r="R2" s="470"/>
      <c r="S2" s="470"/>
      <c r="T2" s="470"/>
      <c r="U2" s="470"/>
    </row>
    <row r="3" spans="1:21" s="195" customFormat="1" ht="15.75" customHeight="1">
      <c r="A3" s="463" t="s">
        <v>136</v>
      </c>
      <c r="B3" s="463" t="s">
        <v>157</v>
      </c>
      <c r="C3" s="463" t="s">
        <v>163</v>
      </c>
      <c r="D3" s="457" t="s">
        <v>134</v>
      </c>
      <c r="E3" s="460" t="s">
        <v>4</v>
      </c>
      <c r="F3" s="460"/>
      <c r="G3" s="460" t="s">
        <v>36</v>
      </c>
      <c r="H3" s="467" t="s">
        <v>162</v>
      </c>
      <c r="I3" s="460" t="s">
        <v>37</v>
      </c>
      <c r="J3" s="461" t="s">
        <v>4</v>
      </c>
      <c r="K3" s="462"/>
      <c r="L3" s="462"/>
      <c r="M3" s="462"/>
      <c r="N3" s="462"/>
      <c r="O3" s="462"/>
      <c r="P3" s="462"/>
      <c r="Q3" s="462"/>
      <c r="R3" s="462"/>
      <c r="S3" s="466"/>
      <c r="T3" s="473" t="s">
        <v>103</v>
      </c>
      <c r="U3" s="457" t="s">
        <v>160</v>
      </c>
    </row>
    <row r="4" spans="1:21" s="196" customFormat="1" ht="15.75" customHeight="1">
      <c r="A4" s="464"/>
      <c r="B4" s="464"/>
      <c r="C4" s="464"/>
      <c r="D4" s="458"/>
      <c r="E4" s="460" t="s">
        <v>436</v>
      </c>
      <c r="F4" s="460" t="s">
        <v>62</v>
      </c>
      <c r="G4" s="460"/>
      <c r="H4" s="467"/>
      <c r="I4" s="460"/>
      <c r="J4" s="460" t="s">
        <v>61</v>
      </c>
      <c r="K4" s="460" t="s">
        <v>4</v>
      </c>
      <c r="L4" s="460"/>
      <c r="M4" s="460"/>
      <c r="N4" s="460"/>
      <c r="O4" s="460"/>
      <c r="P4" s="460"/>
      <c r="Q4" s="467" t="s">
        <v>450</v>
      </c>
      <c r="R4" s="460" t="s">
        <v>437</v>
      </c>
      <c r="S4" s="467" t="s">
        <v>81</v>
      </c>
      <c r="T4" s="474"/>
      <c r="U4" s="458"/>
    </row>
    <row r="5" spans="1:21" s="195" customFormat="1" ht="15.75" customHeight="1">
      <c r="A5" s="464"/>
      <c r="B5" s="464"/>
      <c r="C5" s="464"/>
      <c r="D5" s="458"/>
      <c r="E5" s="460"/>
      <c r="F5" s="460"/>
      <c r="G5" s="460"/>
      <c r="H5" s="467"/>
      <c r="I5" s="460"/>
      <c r="J5" s="460"/>
      <c r="K5" s="460" t="s">
        <v>96</v>
      </c>
      <c r="L5" s="460" t="s">
        <v>4</v>
      </c>
      <c r="M5" s="460"/>
      <c r="N5" s="460" t="s">
        <v>42</v>
      </c>
      <c r="O5" s="472" t="s">
        <v>147</v>
      </c>
      <c r="P5" s="460" t="s">
        <v>46</v>
      </c>
      <c r="Q5" s="467"/>
      <c r="R5" s="460"/>
      <c r="S5" s="467"/>
      <c r="T5" s="474"/>
      <c r="U5" s="458"/>
    </row>
    <row r="6" spans="1:21" s="195" customFormat="1" ht="15.75" customHeight="1">
      <c r="A6" s="464"/>
      <c r="B6" s="464"/>
      <c r="C6" s="464"/>
      <c r="D6" s="458"/>
      <c r="E6" s="460"/>
      <c r="F6" s="460"/>
      <c r="G6" s="460"/>
      <c r="H6" s="467"/>
      <c r="I6" s="460"/>
      <c r="J6" s="460"/>
      <c r="K6" s="460"/>
      <c r="L6" s="460"/>
      <c r="M6" s="460"/>
      <c r="N6" s="460"/>
      <c r="O6" s="472"/>
      <c r="P6" s="460"/>
      <c r="Q6" s="467"/>
      <c r="R6" s="460"/>
      <c r="S6" s="467"/>
      <c r="T6" s="474"/>
      <c r="U6" s="458"/>
    </row>
    <row r="7" spans="1:21" s="195" customFormat="1" ht="44.25" customHeight="1">
      <c r="A7" s="465"/>
      <c r="B7" s="465"/>
      <c r="C7" s="465"/>
      <c r="D7" s="459"/>
      <c r="E7" s="460"/>
      <c r="F7" s="460"/>
      <c r="G7" s="460"/>
      <c r="H7" s="467"/>
      <c r="I7" s="460"/>
      <c r="J7" s="460"/>
      <c r="K7" s="460"/>
      <c r="L7" s="197" t="s">
        <v>39</v>
      </c>
      <c r="M7" s="197" t="s">
        <v>138</v>
      </c>
      <c r="N7" s="460"/>
      <c r="O7" s="472"/>
      <c r="P7" s="460"/>
      <c r="Q7" s="467"/>
      <c r="R7" s="460"/>
      <c r="S7" s="467"/>
      <c r="T7" s="475"/>
      <c r="U7" s="458"/>
    </row>
    <row r="8" spans="1:21" ht="14.25" customHeight="1">
      <c r="A8" s="453" t="s">
        <v>3</v>
      </c>
      <c r="B8" s="454"/>
      <c r="C8" s="226" t="s">
        <v>13</v>
      </c>
      <c r="D8" s="226" t="s">
        <v>14</v>
      </c>
      <c r="E8" s="226" t="s">
        <v>19</v>
      </c>
      <c r="F8" s="226" t="s">
        <v>22</v>
      </c>
      <c r="G8" s="226" t="s">
        <v>23</v>
      </c>
      <c r="H8" s="226" t="s">
        <v>24</v>
      </c>
      <c r="I8" s="226" t="s">
        <v>25</v>
      </c>
      <c r="J8" s="226" t="s">
        <v>26</v>
      </c>
      <c r="K8" s="226" t="s">
        <v>27</v>
      </c>
      <c r="L8" s="226" t="s">
        <v>29</v>
      </c>
      <c r="M8" s="226" t="s">
        <v>30</v>
      </c>
      <c r="N8" s="226" t="s">
        <v>104</v>
      </c>
      <c r="O8" s="226" t="s">
        <v>101</v>
      </c>
      <c r="P8" s="226" t="s">
        <v>105</v>
      </c>
      <c r="Q8" s="226" t="s">
        <v>106</v>
      </c>
      <c r="R8" s="226" t="s">
        <v>107</v>
      </c>
      <c r="S8" s="226" t="s">
        <v>118</v>
      </c>
      <c r="T8" s="226" t="s">
        <v>131</v>
      </c>
      <c r="U8" s="226" t="s">
        <v>133</v>
      </c>
    </row>
    <row r="9" spans="1:21" ht="13.5" customHeight="1">
      <c r="A9" s="461" t="s">
        <v>10</v>
      </c>
      <c r="B9" s="462"/>
      <c r="C9" s="362">
        <f aca="true" t="shared" si="0" ref="C9:T9">C10+C24</f>
        <v>0</v>
      </c>
      <c r="D9" s="362">
        <f t="shared" si="0"/>
        <v>0</v>
      </c>
      <c r="E9" s="362">
        <f t="shared" si="0"/>
        <v>0</v>
      </c>
      <c r="F9" s="362">
        <f t="shared" si="0"/>
        <v>0</v>
      </c>
      <c r="G9" s="362">
        <f t="shared" si="0"/>
        <v>0</v>
      </c>
      <c r="H9" s="362">
        <f t="shared" si="0"/>
        <v>0</v>
      </c>
      <c r="I9" s="362">
        <f t="shared" si="0"/>
        <v>0</v>
      </c>
      <c r="J9" s="362">
        <f t="shared" si="0"/>
        <v>0</v>
      </c>
      <c r="K9" s="362">
        <f t="shared" si="0"/>
        <v>0</v>
      </c>
      <c r="L9" s="362">
        <f t="shared" si="0"/>
        <v>0</v>
      </c>
      <c r="M9" s="362">
        <f t="shared" si="0"/>
        <v>0</v>
      </c>
      <c r="N9" s="362">
        <f t="shared" si="0"/>
        <v>0</v>
      </c>
      <c r="O9" s="362">
        <f t="shared" si="0"/>
        <v>0</v>
      </c>
      <c r="P9" s="362">
        <f t="shared" si="0"/>
        <v>0</v>
      </c>
      <c r="Q9" s="362">
        <f t="shared" si="0"/>
        <v>0</v>
      </c>
      <c r="R9" s="362">
        <f t="shared" si="0"/>
        <v>0</v>
      </c>
      <c r="S9" s="362">
        <f t="shared" si="0"/>
        <v>0</v>
      </c>
      <c r="T9" s="362">
        <f t="shared" si="0"/>
        <v>0</v>
      </c>
      <c r="U9" s="234">
        <f>IF(J9&lt;&gt;0,K9/J9,"")</f>
      </c>
    </row>
    <row r="10" spans="1:21" ht="13.5" customHeight="1">
      <c r="A10" s="394" t="s">
        <v>0</v>
      </c>
      <c r="B10" s="395" t="s">
        <v>89</v>
      </c>
      <c r="C10" s="78">
        <f>SUM(C11:C23)</f>
        <v>0</v>
      </c>
      <c r="D10" s="78">
        <f aca="true" t="shared" si="1" ref="D10:S10">SUM(D11:D23)</f>
        <v>0</v>
      </c>
      <c r="E10" s="78">
        <f t="shared" si="1"/>
        <v>0</v>
      </c>
      <c r="F10" s="78">
        <f t="shared" si="1"/>
        <v>0</v>
      </c>
      <c r="G10" s="78">
        <f t="shared" si="1"/>
        <v>0</v>
      </c>
      <c r="H10" s="78">
        <f t="shared" si="1"/>
        <v>0</v>
      </c>
      <c r="I10" s="78">
        <f t="shared" si="1"/>
        <v>0</v>
      </c>
      <c r="J10" s="78">
        <f t="shared" si="1"/>
        <v>0</v>
      </c>
      <c r="K10" s="78">
        <f t="shared" si="1"/>
        <v>0</v>
      </c>
      <c r="L10" s="78">
        <f t="shared" si="1"/>
        <v>0</v>
      </c>
      <c r="M10" s="78">
        <f t="shared" si="1"/>
        <v>0</v>
      </c>
      <c r="N10" s="78">
        <f t="shared" si="1"/>
        <v>0</v>
      </c>
      <c r="O10" s="78">
        <f t="shared" si="1"/>
        <v>0</v>
      </c>
      <c r="P10" s="78">
        <f t="shared" si="1"/>
        <v>0</v>
      </c>
      <c r="Q10" s="78">
        <f t="shared" si="1"/>
        <v>0</v>
      </c>
      <c r="R10" s="78">
        <f t="shared" si="1"/>
        <v>0</v>
      </c>
      <c r="S10" s="78">
        <f t="shared" si="1"/>
        <v>0</v>
      </c>
      <c r="T10" s="78">
        <f>SUM(N10:S10)</f>
        <v>0</v>
      </c>
      <c r="U10" s="396">
        <f>IF(J10&lt;&gt;0,K10/J10,"")</f>
      </c>
    </row>
    <row r="11" spans="1:21" ht="13.5" customHeight="1">
      <c r="A11" s="227" t="s">
        <v>13</v>
      </c>
      <c r="B11" s="228" t="s">
        <v>31</v>
      </c>
      <c r="C11" s="229"/>
      <c r="D11" s="362">
        <f>E11+F11</f>
        <v>0</v>
      </c>
      <c r="E11" s="230"/>
      <c r="F11" s="229"/>
      <c r="G11" s="229"/>
      <c r="H11" s="229"/>
      <c r="I11" s="362">
        <f>J11+Q11+R11+S11</f>
        <v>0</v>
      </c>
      <c r="J11" s="362">
        <f>K11+N11+O11+P11</f>
        <v>0</v>
      </c>
      <c r="K11" s="362">
        <f>L11+M11</f>
        <v>0</v>
      </c>
      <c r="L11" s="229"/>
      <c r="M11" s="229"/>
      <c r="N11" s="229"/>
      <c r="O11" s="229"/>
      <c r="P11" s="229"/>
      <c r="Q11" s="229"/>
      <c r="R11" s="229"/>
      <c r="S11" s="229"/>
      <c r="T11" s="362">
        <f>SUM(N11:S11)</f>
        <v>0</v>
      </c>
      <c r="U11" s="234">
        <f aca="true" t="shared" si="2" ref="U11:U36">IF(J11&lt;&gt;0,K11/J11,"")</f>
      </c>
    </row>
    <row r="12" spans="1:21" ht="13.5" customHeight="1">
      <c r="A12" s="227" t="s">
        <v>14</v>
      </c>
      <c r="B12" s="231" t="s">
        <v>33</v>
      </c>
      <c r="C12" s="229"/>
      <c r="D12" s="362">
        <f aca="true" t="shared" si="3" ref="D12:D23">E12+F12</f>
        <v>0</v>
      </c>
      <c r="E12" s="230"/>
      <c r="F12" s="229"/>
      <c r="G12" s="229"/>
      <c r="H12" s="229"/>
      <c r="I12" s="362">
        <f aca="true" t="shared" si="4" ref="I12:I23">J12+Q12+R12+S12</f>
        <v>0</v>
      </c>
      <c r="J12" s="362">
        <f aca="true" t="shared" si="5" ref="J12:J37">K12+N12+O12+P12</f>
        <v>0</v>
      </c>
      <c r="K12" s="362">
        <f aca="true" t="shared" si="6" ref="K12:K22">L12+M12</f>
        <v>0</v>
      </c>
      <c r="L12" s="229"/>
      <c r="M12" s="229"/>
      <c r="N12" s="229"/>
      <c r="O12" s="229"/>
      <c r="P12" s="229"/>
      <c r="Q12" s="229"/>
      <c r="R12" s="229"/>
      <c r="S12" s="229"/>
      <c r="T12" s="362">
        <f aca="true" t="shared" si="7" ref="T12:T36">SUM(N12:S12)</f>
        <v>0</v>
      </c>
      <c r="U12" s="234">
        <f t="shared" si="2"/>
      </c>
    </row>
    <row r="13" spans="1:21" ht="13.5" customHeight="1">
      <c r="A13" s="227" t="s">
        <v>19</v>
      </c>
      <c r="B13" s="232" t="s">
        <v>141</v>
      </c>
      <c r="C13" s="229"/>
      <c r="D13" s="362">
        <f t="shared" si="3"/>
        <v>0</v>
      </c>
      <c r="E13" s="230"/>
      <c r="F13" s="229"/>
      <c r="G13" s="229"/>
      <c r="H13" s="229"/>
      <c r="I13" s="362">
        <f t="shared" si="4"/>
        <v>0</v>
      </c>
      <c r="J13" s="362">
        <f t="shared" si="5"/>
        <v>0</v>
      </c>
      <c r="K13" s="362">
        <f t="shared" si="6"/>
        <v>0</v>
      </c>
      <c r="L13" s="229"/>
      <c r="M13" s="229"/>
      <c r="N13" s="229"/>
      <c r="O13" s="229"/>
      <c r="P13" s="229"/>
      <c r="Q13" s="229"/>
      <c r="R13" s="229"/>
      <c r="S13" s="229"/>
      <c r="T13" s="362">
        <f t="shared" si="7"/>
        <v>0</v>
      </c>
      <c r="U13" s="234">
        <f t="shared" si="2"/>
      </c>
    </row>
    <row r="14" spans="1:21" ht="15.75">
      <c r="A14" s="227" t="s">
        <v>22</v>
      </c>
      <c r="B14" s="228" t="s">
        <v>451</v>
      </c>
      <c r="C14" s="229"/>
      <c r="D14" s="362">
        <f t="shared" si="3"/>
        <v>0</v>
      </c>
      <c r="E14" s="230"/>
      <c r="F14" s="229"/>
      <c r="G14" s="229"/>
      <c r="H14" s="229"/>
      <c r="I14" s="362">
        <f t="shared" si="4"/>
        <v>0</v>
      </c>
      <c r="J14" s="362">
        <f t="shared" si="5"/>
        <v>0</v>
      </c>
      <c r="K14" s="362">
        <f t="shared" si="6"/>
        <v>0</v>
      </c>
      <c r="L14" s="229"/>
      <c r="M14" s="229"/>
      <c r="N14" s="229"/>
      <c r="O14" s="229"/>
      <c r="P14" s="229"/>
      <c r="Q14" s="229"/>
      <c r="R14" s="229"/>
      <c r="S14" s="229"/>
      <c r="T14" s="362">
        <f t="shared" si="7"/>
        <v>0</v>
      </c>
      <c r="U14" s="234">
        <f t="shared" si="2"/>
      </c>
    </row>
    <row r="15" spans="1:21" ht="17.25" customHeight="1">
      <c r="A15" s="227" t="s">
        <v>23</v>
      </c>
      <c r="B15" s="233" t="s">
        <v>452</v>
      </c>
      <c r="C15" s="229"/>
      <c r="D15" s="362">
        <f t="shared" si="3"/>
        <v>0</v>
      </c>
      <c r="E15" s="230"/>
      <c r="F15" s="229"/>
      <c r="G15" s="229"/>
      <c r="H15" s="229"/>
      <c r="I15" s="362">
        <f t="shared" si="4"/>
        <v>0</v>
      </c>
      <c r="J15" s="362">
        <f t="shared" si="5"/>
        <v>0</v>
      </c>
      <c r="K15" s="362">
        <f t="shared" si="6"/>
        <v>0</v>
      </c>
      <c r="L15" s="229"/>
      <c r="M15" s="229"/>
      <c r="N15" s="229"/>
      <c r="O15" s="229"/>
      <c r="P15" s="229"/>
      <c r="Q15" s="229"/>
      <c r="R15" s="229"/>
      <c r="S15" s="229"/>
      <c r="T15" s="362">
        <f t="shared" si="7"/>
        <v>0</v>
      </c>
      <c r="U15" s="234">
        <f t="shared" si="2"/>
      </c>
    </row>
    <row r="16" spans="1:21" ht="13.5" customHeight="1">
      <c r="A16" s="227" t="s">
        <v>24</v>
      </c>
      <c r="B16" s="228" t="s">
        <v>453</v>
      </c>
      <c r="C16" s="229"/>
      <c r="D16" s="362">
        <f t="shared" si="3"/>
        <v>0</v>
      </c>
      <c r="E16" s="230"/>
      <c r="F16" s="229"/>
      <c r="G16" s="229"/>
      <c r="H16" s="229"/>
      <c r="I16" s="362">
        <f t="shared" si="4"/>
        <v>0</v>
      </c>
      <c r="J16" s="362">
        <f t="shared" si="5"/>
        <v>0</v>
      </c>
      <c r="K16" s="362">
        <f t="shared" si="6"/>
        <v>0</v>
      </c>
      <c r="L16" s="229"/>
      <c r="M16" s="229"/>
      <c r="N16" s="229"/>
      <c r="O16" s="229"/>
      <c r="P16" s="229"/>
      <c r="Q16" s="229"/>
      <c r="R16" s="229"/>
      <c r="S16" s="229"/>
      <c r="T16" s="362">
        <f t="shared" si="7"/>
        <v>0</v>
      </c>
      <c r="U16" s="234">
        <f t="shared" si="2"/>
      </c>
    </row>
    <row r="17" spans="1:21" ht="13.5" customHeight="1">
      <c r="A17" s="227" t="s">
        <v>25</v>
      </c>
      <c r="B17" s="228" t="s">
        <v>129</v>
      </c>
      <c r="C17" s="229"/>
      <c r="D17" s="362">
        <f t="shared" si="3"/>
        <v>0</v>
      </c>
      <c r="E17" s="230"/>
      <c r="F17" s="229"/>
      <c r="G17" s="229"/>
      <c r="H17" s="229"/>
      <c r="I17" s="362">
        <f t="shared" si="4"/>
        <v>0</v>
      </c>
      <c r="J17" s="362">
        <f t="shared" si="5"/>
        <v>0</v>
      </c>
      <c r="K17" s="362">
        <f t="shared" si="6"/>
        <v>0</v>
      </c>
      <c r="L17" s="229"/>
      <c r="M17" s="229"/>
      <c r="N17" s="229"/>
      <c r="O17" s="229"/>
      <c r="P17" s="229"/>
      <c r="Q17" s="229"/>
      <c r="R17" s="229"/>
      <c r="S17" s="229"/>
      <c r="T17" s="362">
        <f t="shared" si="7"/>
        <v>0</v>
      </c>
      <c r="U17" s="234">
        <f t="shared" si="2"/>
      </c>
    </row>
    <row r="18" spans="1:21" ht="13.5" customHeight="1">
      <c r="A18" s="227" t="s">
        <v>26</v>
      </c>
      <c r="B18" s="228" t="s">
        <v>32</v>
      </c>
      <c r="C18" s="229"/>
      <c r="D18" s="362">
        <f t="shared" si="3"/>
        <v>0</v>
      </c>
      <c r="E18" s="230"/>
      <c r="F18" s="229"/>
      <c r="G18" s="229"/>
      <c r="H18" s="229"/>
      <c r="I18" s="362">
        <f t="shared" si="4"/>
        <v>0</v>
      </c>
      <c r="J18" s="362">
        <f t="shared" si="5"/>
        <v>0</v>
      </c>
      <c r="K18" s="362">
        <f t="shared" si="6"/>
        <v>0</v>
      </c>
      <c r="L18" s="229"/>
      <c r="M18" s="229"/>
      <c r="N18" s="229"/>
      <c r="O18" s="229"/>
      <c r="P18" s="229"/>
      <c r="Q18" s="229"/>
      <c r="R18" s="229"/>
      <c r="S18" s="229"/>
      <c r="T18" s="362">
        <f t="shared" si="7"/>
        <v>0</v>
      </c>
      <c r="U18" s="234">
        <f t="shared" si="2"/>
      </c>
    </row>
    <row r="19" spans="1:21" ht="13.5" customHeight="1">
      <c r="A19" s="227" t="s">
        <v>27</v>
      </c>
      <c r="B19" s="228" t="s">
        <v>34</v>
      </c>
      <c r="C19" s="229"/>
      <c r="D19" s="362">
        <f t="shared" si="3"/>
        <v>0</v>
      </c>
      <c r="E19" s="230"/>
      <c r="F19" s="229"/>
      <c r="G19" s="229"/>
      <c r="H19" s="229"/>
      <c r="I19" s="362">
        <f t="shared" si="4"/>
        <v>0</v>
      </c>
      <c r="J19" s="362">
        <f t="shared" si="5"/>
        <v>0</v>
      </c>
      <c r="K19" s="362">
        <f t="shared" si="6"/>
        <v>0</v>
      </c>
      <c r="L19" s="229"/>
      <c r="M19" s="229"/>
      <c r="N19" s="229"/>
      <c r="O19" s="229"/>
      <c r="P19" s="229"/>
      <c r="Q19" s="229"/>
      <c r="R19" s="229"/>
      <c r="S19" s="229"/>
      <c r="T19" s="362">
        <f t="shared" si="7"/>
        <v>0</v>
      </c>
      <c r="U19" s="234">
        <f t="shared" si="2"/>
      </c>
    </row>
    <row r="20" spans="1:21" ht="13.5" customHeight="1">
      <c r="A20" s="227" t="s">
        <v>29</v>
      </c>
      <c r="B20" s="228" t="s">
        <v>35</v>
      </c>
      <c r="C20" s="229"/>
      <c r="D20" s="362">
        <f t="shared" si="3"/>
        <v>0</v>
      </c>
      <c r="E20" s="230"/>
      <c r="F20" s="229"/>
      <c r="G20" s="229"/>
      <c r="H20" s="229"/>
      <c r="I20" s="362">
        <f t="shared" si="4"/>
        <v>0</v>
      </c>
      <c r="J20" s="362">
        <f t="shared" si="5"/>
        <v>0</v>
      </c>
      <c r="K20" s="362">
        <f t="shared" si="6"/>
        <v>0</v>
      </c>
      <c r="L20" s="229"/>
      <c r="M20" s="229"/>
      <c r="N20" s="229"/>
      <c r="O20" s="229"/>
      <c r="P20" s="229"/>
      <c r="Q20" s="229"/>
      <c r="R20" s="229"/>
      <c r="S20" s="229"/>
      <c r="T20" s="362">
        <f t="shared" si="7"/>
        <v>0</v>
      </c>
      <c r="U20" s="234">
        <f t="shared" si="2"/>
      </c>
    </row>
    <row r="21" spans="1:21" ht="13.5" customHeight="1">
      <c r="A21" s="227" t="s">
        <v>30</v>
      </c>
      <c r="B21" s="228" t="s">
        <v>143</v>
      </c>
      <c r="C21" s="229"/>
      <c r="D21" s="362">
        <f t="shared" si="3"/>
        <v>0</v>
      </c>
      <c r="E21" s="230"/>
      <c r="F21" s="229"/>
      <c r="G21" s="229"/>
      <c r="H21" s="229"/>
      <c r="I21" s="362">
        <f t="shared" si="4"/>
        <v>0</v>
      </c>
      <c r="J21" s="362">
        <f t="shared" si="5"/>
        <v>0</v>
      </c>
      <c r="K21" s="362">
        <f t="shared" si="6"/>
        <v>0</v>
      </c>
      <c r="L21" s="229"/>
      <c r="M21" s="229"/>
      <c r="N21" s="229"/>
      <c r="O21" s="229"/>
      <c r="P21" s="229"/>
      <c r="Q21" s="229"/>
      <c r="R21" s="229"/>
      <c r="S21" s="229"/>
      <c r="T21" s="362">
        <f t="shared" si="7"/>
        <v>0</v>
      </c>
      <c r="U21" s="234">
        <f t="shared" si="2"/>
      </c>
    </row>
    <row r="22" spans="1:21" ht="13.5" customHeight="1">
      <c r="A22" s="227" t="s">
        <v>104</v>
      </c>
      <c r="B22" s="228" t="s">
        <v>142</v>
      </c>
      <c r="C22" s="229"/>
      <c r="D22" s="362">
        <f t="shared" si="3"/>
        <v>0</v>
      </c>
      <c r="E22" s="230"/>
      <c r="F22" s="229"/>
      <c r="G22" s="229"/>
      <c r="H22" s="229"/>
      <c r="I22" s="362">
        <f t="shared" si="4"/>
        <v>0</v>
      </c>
      <c r="J22" s="362">
        <f t="shared" si="5"/>
        <v>0</v>
      </c>
      <c r="K22" s="362">
        <f t="shared" si="6"/>
        <v>0</v>
      </c>
      <c r="L22" s="229"/>
      <c r="M22" s="229"/>
      <c r="N22" s="229"/>
      <c r="O22" s="229"/>
      <c r="P22" s="229"/>
      <c r="Q22" s="229"/>
      <c r="R22" s="229"/>
      <c r="S22" s="229"/>
      <c r="T22" s="362">
        <f t="shared" si="7"/>
        <v>0</v>
      </c>
      <c r="U22" s="234">
        <f t="shared" si="2"/>
      </c>
    </row>
    <row r="23" spans="1:21" ht="13.5" customHeight="1">
      <c r="A23" s="227" t="s">
        <v>101</v>
      </c>
      <c r="B23" s="228" t="s">
        <v>102</v>
      </c>
      <c r="C23" s="229"/>
      <c r="D23" s="362">
        <f t="shared" si="3"/>
        <v>0</v>
      </c>
      <c r="E23" s="230"/>
      <c r="F23" s="229"/>
      <c r="G23" s="229"/>
      <c r="H23" s="229"/>
      <c r="I23" s="362">
        <f t="shared" si="4"/>
        <v>0</v>
      </c>
      <c r="J23" s="362">
        <f t="shared" si="5"/>
        <v>0</v>
      </c>
      <c r="K23" s="362">
        <f>L23+M23</f>
        <v>0</v>
      </c>
      <c r="L23" s="229"/>
      <c r="M23" s="229"/>
      <c r="N23" s="229"/>
      <c r="O23" s="229"/>
      <c r="P23" s="229"/>
      <c r="Q23" s="229"/>
      <c r="R23" s="229"/>
      <c r="S23" s="229"/>
      <c r="T23" s="362">
        <f t="shared" si="7"/>
        <v>0</v>
      </c>
      <c r="U23" s="234">
        <f t="shared" si="2"/>
      </c>
    </row>
    <row r="24" spans="1:21" ht="14.25" customHeight="1">
      <c r="A24" s="394" t="s">
        <v>1</v>
      </c>
      <c r="B24" s="395" t="s">
        <v>90</v>
      </c>
      <c r="C24" s="78">
        <f>SUM(C25:C37)</f>
        <v>0</v>
      </c>
      <c r="D24" s="78">
        <f aca="true" t="shared" si="8" ref="D24:T24">SUM(D25:D37)</f>
        <v>0</v>
      </c>
      <c r="E24" s="78">
        <f t="shared" si="8"/>
        <v>0</v>
      </c>
      <c r="F24" s="78">
        <f t="shared" si="8"/>
        <v>0</v>
      </c>
      <c r="G24" s="78">
        <f t="shared" si="8"/>
        <v>0</v>
      </c>
      <c r="H24" s="78">
        <f t="shared" si="8"/>
        <v>0</v>
      </c>
      <c r="I24" s="78">
        <f t="shared" si="8"/>
        <v>0</v>
      </c>
      <c r="J24" s="78">
        <f t="shared" si="8"/>
        <v>0</v>
      </c>
      <c r="K24" s="78">
        <f t="shared" si="8"/>
        <v>0</v>
      </c>
      <c r="L24" s="78">
        <f t="shared" si="8"/>
        <v>0</v>
      </c>
      <c r="M24" s="78">
        <f t="shared" si="8"/>
        <v>0</v>
      </c>
      <c r="N24" s="78">
        <f t="shared" si="8"/>
        <v>0</v>
      </c>
      <c r="O24" s="78">
        <f t="shared" si="8"/>
        <v>0</v>
      </c>
      <c r="P24" s="78">
        <f t="shared" si="8"/>
        <v>0</v>
      </c>
      <c r="Q24" s="78">
        <f t="shared" si="8"/>
        <v>0</v>
      </c>
      <c r="R24" s="78">
        <f t="shared" si="8"/>
        <v>0</v>
      </c>
      <c r="S24" s="78">
        <f t="shared" si="8"/>
        <v>0</v>
      </c>
      <c r="T24" s="78">
        <f t="shared" si="8"/>
        <v>0</v>
      </c>
      <c r="U24" s="396">
        <f t="shared" si="2"/>
      </c>
    </row>
    <row r="25" spans="1:21" ht="14.25" customHeight="1">
      <c r="A25" s="227" t="s">
        <v>13</v>
      </c>
      <c r="B25" s="228" t="s">
        <v>31</v>
      </c>
      <c r="C25" s="229"/>
      <c r="D25" s="362">
        <f>E25+F25</f>
        <v>0</v>
      </c>
      <c r="E25" s="230"/>
      <c r="F25" s="229"/>
      <c r="G25" s="229"/>
      <c r="H25" s="229"/>
      <c r="I25" s="362">
        <f>J25+Q25+R25+S25</f>
        <v>0</v>
      </c>
      <c r="J25" s="362">
        <f t="shared" si="5"/>
        <v>0</v>
      </c>
      <c r="K25" s="362">
        <f>L25+M25</f>
        <v>0</v>
      </c>
      <c r="L25" s="229"/>
      <c r="M25" s="229"/>
      <c r="N25" s="229"/>
      <c r="O25" s="229"/>
      <c r="P25" s="229"/>
      <c r="Q25" s="229"/>
      <c r="R25" s="229"/>
      <c r="S25" s="229"/>
      <c r="T25" s="362">
        <f t="shared" si="7"/>
        <v>0</v>
      </c>
      <c r="U25" s="234">
        <f t="shared" si="2"/>
      </c>
    </row>
    <row r="26" spans="1:21" ht="14.25" customHeight="1">
      <c r="A26" s="227" t="s">
        <v>14</v>
      </c>
      <c r="B26" s="231" t="s">
        <v>33</v>
      </c>
      <c r="C26" s="229"/>
      <c r="D26" s="362">
        <f aca="true" t="shared" si="9" ref="D26:D37">E26+F26</f>
        <v>0</v>
      </c>
      <c r="E26" s="230"/>
      <c r="F26" s="229"/>
      <c r="G26" s="229"/>
      <c r="H26" s="229"/>
      <c r="I26" s="362">
        <f aca="true" t="shared" si="10" ref="I26:I37">J26+Q26+R26+S26</f>
        <v>0</v>
      </c>
      <c r="J26" s="362">
        <f t="shared" si="5"/>
        <v>0</v>
      </c>
      <c r="K26" s="362">
        <f aca="true" t="shared" si="11" ref="K26:K37">L26+M26</f>
        <v>0</v>
      </c>
      <c r="L26" s="229"/>
      <c r="M26" s="229"/>
      <c r="N26" s="229"/>
      <c r="O26" s="229"/>
      <c r="P26" s="229"/>
      <c r="Q26" s="229"/>
      <c r="R26" s="229"/>
      <c r="S26" s="229"/>
      <c r="T26" s="362">
        <f t="shared" si="7"/>
        <v>0</v>
      </c>
      <c r="U26" s="234">
        <f t="shared" si="2"/>
      </c>
    </row>
    <row r="27" spans="1:21" ht="14.25" customHeight="1">
      <c r="A27" s="227" t="s">
        <v>19</v>
      </c>
      <c r="B27" s="232" t="s">
        <v>141</v>
      </c>
      <c r="C27" s="229"/>
      <c r="D27" s="362">
        <f t="shared" si="9"/>
        <v>0</v>
      </c>
      <c r="E27" s="230"/>
      <c r="F27" s="229"/>
      <c r="G27" s="229"/>
      <c r="H27" s="229"/>
      <c r="I27" s="362">
        <f t="shared" si="10"/>
        <v>0</v>
      </c>
      <c r="J27" s="362">
        <f t="shared" si="5"/>
        <v>0</v>
      </c>
      <c r="K27" s="362">
        <f t="shared" si="11"/>
        <v>0</v>
      </c>
      <c r="L27" s="229"/>
      <c r="M27" s="229"/>
      <c r="N27" s="229"/>
      <c r="O27" s="229"/>
      <c r="P27" s="229"/>
      <c r="Q27" s="229"/>
      <c r="R27" s="229"/>
      <c r="S27" s="229"/>
      <c r="T27" s="362">
        <f t="shared" si="7"/>
        <v>0</v>
      </c>
      <c r="U27" s="234">
        <f t="shared" si="2"/>
      </c>
    </row>
    <row r="28" spans="1:21" ht="14.25" customHeight="1">
      <c r="A28" s="227" t="s">
        <v>22</v>
      </c>
      <c r="B28" s="228" t="s">
        <v>451</v>
      </c>
      <c r="C28" s="229"/>
      <c r="D28" s="362">
        <f t="shared" si="9"/>
        <v>0</v>
      </c>
      <c r="E28" s="230"/>
      <c r="F28" s="229"/>
      <c r="G28" s="229"/>
      <c r="H28" s="229"/>
      <c r="I28" s="362">
        <f t="shared" si="10"/>
        <v>0</v>
      </c>
      <c r="J28" s="362">
        <f t="shared" si="5"/>
        <v>0</v>
      </c>
      <c r="K28" s="362">
        <f t="shared" si="11"/>
        <v>0</v>
      </c>
      <c r="L28" s="229"/>
      <c r="M28" s="229"/>
      <c r="N28" s="229"/>
      <c r="O28" s="229"/>
      <c r="P28" s="229"/>
      <c r="Q28" s="229"/>
      <c r="R28" s="229"/>
      <c r="S28" s="229"/>
      <c r="T28" s="362">
        <f t="shared" si="7"/>
        <v>0</v>
      </c>
      <c r="U28" s="234">
        <f t="shared" si="2"/>
      </c>
    </row>
    <row r="29" spans="1:21" ht="16.5" customHeight="1">
      <c r="A29" s="227" t="s">
        <v>23</v>
      </c>
      <c r="B29" s="233" t="s">
        <v>452</v>
      </c>
      <c r="C29" s="229"/>
      <c r="D29" s="362">
        <f t="shared" si="9"/>
        <v>0</v>
      </c>
      <c r="E29" s="230"/>
      <c r="F29" s="229"/>
      <c r="G29" s="229"/>
      <c r="H29" s="229"/>
      <c r="I29" s="362">
        <f t="shared" si="10"/>
        <v>0</v>
      </c>
      <c r="J29" s="362">
        <f t="shared" si="5"/>
        <v>0</v>
      </c>
      <c r="K29" s="362">
        <f t="shared" si="11"/>
        <v>0</v>
      </c>
      <c r="L29" s="229"/>
      <c r="M29" s="229"/>
      <c r="N29" s="229"/>
      <c r="O29" s="229"/>
      <c r="P29" s="229"/>
      <c r="Q29" s="229"/>
      <c r="R29" s="229"/>
      <c r="S29" s="229"/>
      <c r="T29" s="362">
        <f t="shared" si="7"/>
        <v>0</v>
      </c>
      <c r="U29" s="234">
        <f t="shared" si="2"/>
      </c>
    </row>
    <row r="30" spans="1:21" ht="14.25" customHeight="1">
      <c r="A30" s="227" t="s">
        <v>24</v>
      </c>
      <c r="B30" s="228" t="s">
        <v>454</v>
      </c>
      <c r="C30" s="229"/>
      <c r="D30" s="362">
        <f t="shared" si="9"/>
        <v>0</v>
      </c>
      <c r="E30" s="230"/>
      <c r="F30" s="229"/>
      <c r="G30" s="229"/>
      <c r="H30" s="229"/>
      <c r="I30" s="362">
        <f t="shared" si="10"/>
        <v>0</v>
      </c>
      <c r="J30" s="362">
        <f t="shared" si="5"/>
        <v>0</v>
      </c>
      <c r="K30" s="362">
        <f t="shared" si="11"/>
        <v>0</v>
      </c>
      <c r="L30" s="229"/>
      <c r="M30" s="229"/>
      <c r="N30" s="229"/>
      <c r="O30" s="229"/>
      <c r="P30" s="229"/>
      <c r="Q30" s="229"/>
      <c r="R30" s="229"/>
      <c r="S30" s="229"/>
      <c r="T30" s="362">
        <f t="shared" si="7"/>
        <v>0</v>
      </c>
      <c r="U30" s="234">
        <f t="shared" si="2"/>
      </c>
    </row>
    <row r="31" spans="1:21" ht="14.25" customHeight="1">
      <c r="A31" s="227" t="s">
        <v>25</v>
      </c>
      <c r="B31" s="228" t="s">
        <v>129</v>
      </c>
      <c r="C31" s="229"/>
      <c r="D31" s="362">
        <f t="shared" si="9"/>
        <v>0</v>
      </c>
      <c r="E31" s="230"/>
      <c r="F31" s="229"/>
      <c r="G31" s="229"/>
      <c r="H31" s="229"/>
      <c r="I31" s="362">
        <f t="shared" si="10"/>
        <v>0</v>
      </c>
      <c r="J31" s="362">
        <f t="shared" si="5"/>
        <v>0</v>
      </c>
      <c r="K31" s="362">
        <f t="shared" si="11"/>
        <v>0</v>
      </c>
      <c r="L31" s="229"/>
      <c r="M31" s="229"/>
      <c r="N31" s="229"/>
      <c r="O31" s="229"/>
      <c r="P31" s="229"/>
      <c r="Q31" s="229"/>
      <c r="R31" s="229"/>
      <c r="S31" s="229"/>
      <c r="T31" s="362">
        <f t="shared" si="7"/>
        <v>0</v>
      </c>
      <c r="U31" s="234">
        <f t="shared" si="2"/>
      </c>
    </row>
    <row r="32" spans="1:21" ht="12.75" customHeight="1">
      <c r="A32" s="227" t="s">
        <v>26</v>
      </c>
      <c r="B32" s="228" t="s">
        <v>32</v>
      </c>
      <c r="C32" s="229"/>
      <c r="D32" s="362">
        <f t="shared" si="9"/>
        <v>0</v>
      </c>
      <c r="E32" s="230"/>
      <c r="F32" s="229"/>
      <c r="G32" s="229"/>
      <c r="H32" s="229"/>
      <c r="I32" s="362">
        <f t="shared" si="10"/>
        <v>0</v>
      </c>
      <c r="J32" s="362">
        <f t="shared" si="5"/>
        <v>0</v>
      </c>
      <c r="K32" s="362">
        <f t="shared" si="11"/>
        <v>0</v>
      </c>
      <c r="L32" s="229"/>
      <c r="M32" s="229"/>
      <c r="N32" s="229"/>
      <c r="O32" s="229"/>
      <c r="P32" s="229"/>
      <c r="Q32" s="229"/>
      <c r="R32" s="229"/>
      <c r="S32" s="229"/>
      <c r="T32" s="362">
        <f t="shared" si="7"/>
        <v>0</v>
      </c>
      <c r="U32" s="234">
        <f t="shared" si="2"/>
      </c>
    </row>
    <row r="33" spans="1:21" ht="12.75" customHeight="1">
      <c r="A33" s="227" t="s">
        <v>27</v>
      </c>
      <c r="B33" s="228" t="s">
        <v>34</v>
      </c>
      <c r="C33" s="229"/>
      <c r="D33" s="362">
        <f t="shared" si="9"/>
        <v>0</v>
      </c>
      <c r="E33" s="230"/>
      <c r="F33" s="229"/>
      <c r="G33" s="229"/>
      <c r="H33" s="229"/>
      <c r="I33" s="362">
        <f t="shared" si="10"/>
        <v>0</v>
      </c>
      <c r="J33" s="362">
        <f t="shared" si="5"/>
        <v>0</v>
      </c>
      <c r="K33" s="362">
        <f t="shared" si="11"/>
        <v>0</v>
      </c>
      <c r="L33" s="229"/>
      <c r="M33" s="229"/>
      <c r="N33" s="229"/>
      <c r="O33" s="229"/>
      <c r="P33" s="229"/>
      <c r="Q33" s="229"/>
      <c r="R33" s="229"/>
      <c r="S33" s="229"/>
      <c r="T33" s="362">
        <f t="shared" si="7"/>
        <v>0</v>
      </c>
      <c r="U33" s="234">
        <f t="shared" si="2"/>
      </c>
    </row>
    <row r="34" spans="1:21" ht="12.75" customHeight="1">
      <c r="A34" s="227" t="s">
        <v>29</v>
      </c>
      <c r="B34" s="228" t="s">
        <v>35</v>
      </c>
      <c r="C34" s="229"/>
      <c r="D34" s="362">
        <f t="shared" si="9"/>
        <v>0</v>
      </c>
      <c r="E34" s="230"/>
      <c r="F34" s="229"/>
      <c r="G34" s="229"/>
      <c r="H34" s="229"/>
      <c r="I34" s="362">
        <f t="shared" si="10"/>
        <v>0</v>
      </c>
      <c r="J34" s="362">
        <f t="shared" si="5"/>
        <v>0</v>
      </c>
      <c r="K34" s="362">
        <f t="shared" si="11"/>
        <v>0</v>
      </c>
      <c r="L34" s="229"/>
      <c r="M34" s="229"/>
      <c r="N34" s="229"/>
      <c r="O34" s="229"/>
      <c r="P34" s="229"/>
      <c r="Q34" s="229"/>
      <c r="R34" s="229"/>
      <c r="S34" s="229"/>
      <c r="T34" s="362">
        <f t="shared" si="7"/>
        <v>0</v>
      </c>
      <c r="U34" s="234">
        <f t="shared" si="2"/>
      </c>
    </row>
    <row r="35" spans="1:21" ht="12.75" customHeight="1">
      <c r="A35" s="227" t="s">
        <v>30</v>
      </c>
      <c r="B35" s="228" t="s">
        <v>143</v>
      </c>
      <c r="C35" s="229"/>
      <c r="D35" s="362">
        <f t="shared" si="9"/>
        <v>0</v>
      </c>
      <c r="E35" s="230"/>
      <c r="F35" s="229"/>
      <c r="G35" s="229"/>
      <c r="H35" s="229"/>
      <c r="I35" s="362">
        <f t="shared" si="10"/>
        <v>0</v>
      </c>
      <c r="J35" s="362">
        <f t="shared" si="5"/>
        <v>0</v>
      </c>
      <c r="K35" s="362">
        <f t="shared" si="11"/>
        <v>0</v>
      </c>
      <c r="L35" s="229"/>
      <c r="M35" s="229"/>
      <c r="N35" s="229"/>
      <c r="O35" s="229"/>
      <c r="P35" s="229"/>
      <c r="Q35" s="229"/>
      <c r="R35" s="229"/>
      <c r="S35" s="229"/>
      <c r="T35" s="362">
        <f t="shared" si="7"/>
        <v>0</v>
      </c>
      <c r="U35" s="234">
        <f t="shared" si="2"/>
      </c>
    </row>
    <row r="36" spans="1:21" ht="12.75" customHeight="1">
      <c r="A36" s="227" t="s">
        <v>104</v>
      </c>
      <c r="B36" s="228" t="s">
        <v>142</v>
      </c>
      <c r="C36" s="229"/>
      <c r="D36" s="362">
        <f t="shared" si="9"/>
        <v>0</v>
      </c>
      <c r="E36" s="230"/>
      <c r="F36" s="229"/>
      <c r="G36" s="229"/>
      <c r="H36" s="229"/>
      <c r="I36" s="362">
        <f t="shared" si="10"/>
        <v>0</v>
      </c>
      <c r="J36" s="362">
        <f t="shared" si="5"/>
        <v>0</v>
      </c>
      <c r="K36" s="362">
        <f t="shared" si="11"/>
        <v>0</v>
      </c>
      <c r="L36" s="229"/>
      <c r="M36" s="229"/>
      <c r="N36" s="229"/>
      <c r="O36" s="229"/>
      <c r="P36" s="229"/>
      <c r="Q36" s="229"/>
      <c r="R36" s="229"/>
      <c r="S36" s="229"/>
      <c r="T36" s="362">
        <f t="shared" si="7"/>
        <v>0</v>
      </c>
      <c r="U36" s="234">
        <f t="shared" si="2"/>
      </c>
    </row>
    <row r="37" spans="1:21" ht="12.75" customHeight="1">
      <c r="A37" s="227" t="s">
        <v>101</v>
      </c>
      <c r="B37" s="228" t="s">
        <v>102</v>
      </c>
      <c r="C37" s="229"/>
      <c r="D37" s="362">
        <f t="shared" si="9"/>
        <v>0</v>
      </c>
      <c r="E37" s="230"/>
      <c r="F37" s="229"/>
      <c r="G37" s="229"/>
      <c r="H37" s="229"/>
      <c r="I37" s="362">
        <f t="shared" si="10"/>
        <v>0</v>
      </c>
      <c r="J37" s="362">
        <f t="shared" si="5"/>
        <v>0</v>
      </c>
      <c r="K37" s="362">
        <f t="shared" si="11"/>
        <v>0</v>
      </c>
      <c r="L37" s="229"/>
      <c r="M37" s="229"/>
      <c r="N37" s="229"/>
      <c r="O37" s="229"/>
      <c r="P37" s="229"/>
      <c r="Q37" s="229"/>
      <c r="R37" s="229"/>
      <c r="S37" s="229"/>
      <c r="T37" s="362">
        <f>SUM(N37:S37)</f>
        <v>0</v>
      </c>
      <c r="U37" s="234">
        <f>IF(J37&lt;&gt;0,K37/J37,"")</f>
      </c>
    </row>
    <row r="38" spans="1:21" s="199" customFormat="1" ht="15.75" customHeight="1">
      <c r="A38" s="455" t="str">
        <f>TT!C7</f>
        <v>Kon Tum, ngày 03 tháng 02 năm 2020</v>
      </c>
      <c r="B38" s="456"/>
      <c r="C38" s="456"/>
      <c r="D38" s="456"/>
      <c r="E38" s="456"/>
      <c r="F38" s="212"/>
      <c r="G38" s="212"/>
      <c r="H38" s="212"/>
      <c r="I38" s="198"/>
      <c r="J38" s="198"/>
      <c r="K38" s="198"/>
      <c r="L38" s="198"/>
      <c r="M38" s="198"/>
      <c r="N38" s="450" t="str">
        <f>TT!C4</f>
        <v>Kon Tum, ngày 03 tháng 02 năm 2020</v>
      </c>
      <c r="O38" s="451"/>
      <c r="P38" s="451"/>
      <c r="Q38" s="451"/>
      <c r="R38" s="451"/>
      <c r="S38" s="451"/>
      <c r="T38" s="451"/>
      <c r="U38" s="451"/>
    </row>
    <row r="39" spans="1:21" ht="19.5" customHeight="1">
      <c r="A39" s="448" t="s">
        <v>299</v>
      </c>
      <c r="B39" s="449"/>
      <c r="C39" s="449"/>
      <c r="D39" s="449"/>
      <c r="E39" s="449"/>
      <c r="F39" s="213"/>
      <c r="G39" s="213"/>
      <c r="H39" s="213"/>
      <c r="I39" s="194"/>
      <c r="J39" s="194"/>
      <c r="K39" s="194"/>
      <c r="L39" s="194"/>
      <c r="M39" s="194"/>
      <c r="N39" s="452" t="str">
        <f>TT!C5</f>
        <v>CỤC TRƯỞNG</v>
      </c>
      <c r="O39" s="452"/>
      <c r="P39" s="452"/>
      <c r="Q39" s="452"/>
      <c r="R39" s="452"/>
      <c r="S39" s="452"/>
      <c r="T39" s="452"/>
      <c r="U39" s="452"/>
    </row>
    <row r="40" spans="1:21" ht="39.75" customHeight="1">
      <c r="A40" s="214"/>
      <c r="B40" s="214"/>
      <c r="C40" s="214"/>
      <c r="D40" s="214"/>
      <c r="E40" s="214"/>
      <c r="F40" s="187"/>
      <c r="G40" s="187"/>
      <c r="H40" s="187"/>
      <c r="I40" s="194"/>
      <c r="J40" s="194"/>
      <c r="K40" s="194"/>
      <c r="L40" s="194"/>
      <c r="M40" s="194"/>
      <c r="N40" s="194"/>
      <c r="O40" s="194"/>
      <c r="P40" s="187"/>
      <c r="Q40" s="200"/>
      <c r="R40" s="187"/>
      <c r="S40" s="194"/>
      <c r="T40" s="190"/>
      <c r="U40" s="190"/>
    </row>
    <row r="41" spans="1:21" ht="15.75" customHeight="1">
      <c r="A41" s="447" t="str">
        <f>TT!C6</f>
        <v>PHẠM ANH VŨ</v>
      </c>
      <c r="B41" s="447"/>
      <c r="C41" s="447"/>
      <c r="D41" s="447"/>
      <c r="E41" s="447"/>
      <c r="F41" s="201" t="s">
        <v>2</v>
      </c>
      <c r="G41" s="201"/>
      <c r="H41" s="201"/>
      <c r="I41" s="201"/>
      <c r="J41" s="201"/>
      <c r="K41" s="201"/>
      <c r="L41" s="201"/>
      <c r="M41" s="201"/>
      <c r="N41" s="446" t="str">
        <f>TT!C3</f>
        <v>CAO MINH HOÀNG TÙNG</v>
      </c>
      <c r="O41" s="446"/>
      <c r="P41" s="446"/>
      <c r="Q41" s="446"/>
      <c r="R41" s="446"/>
      <c r="S41" s="446"/>
      <c r="T41" s="446"/>
      <c r="U41" s="446"/>
    </row>
    <row r="42" spans="1:21" ht="15.75">
      <c r="A42" s="201"/>
      <c r="B42" s="201"/>
      <c r="C42" s="201"/>
      <c r="D42" s="201"/>
      <c r="E42" s="202"/>
      <c r="F42" s="201"/>
      <c r="G42" s="201"/>
      <c r="H42" s="201"/>
      <c r="I42" s="201"/>
      <c r="J42" s="201"/>
      <c r="K42" s="201"/>
      <c r="L42" s="201"/>
      <c r="M42" s="201"/>
      <c r="N42" s="203"/>
      <c r="O42" s="203"/>
      <c r="P42" s="203"/>
      <c r="Q42" s="204"/>
      <c r="R42" s="203"/>
      <c r="S42" s="203"/>
      <c r="T42" s="203"/>
      <c r="U42" s="203"/>
    </row>
  </sheetData>
  <sheetProtection formatCells="0" formatColumns="0" formatRows="0" insertRows="0"/>
  <mergeCells count="35">
    <mergeCell ref="P2:U2"/>
    <mergeCell ref="L5:M6"/>
    <mergeCell ref="N5:N7"/>
    <mergeCell ref="E1:O1"/>
    <mergeCell ref="O5:O7"/>
    <mergeCell ref="K4:P4"/>
    <mergeCell ref="U3:U7"/>
    <mergeCell ref="T3:T7"/>
    <mergeCell ref="E3:F3"/>
    <mergeCell ref="R4:R7"/>
    <mergeCell ref="H3:H7"/>
    <mergeCell ref="A1:D1"/>
    <mergeCell ref="J4:J7"/>
    <mergeCell ref="F4:F7"/>
    <mergeCell ref="G3:G7"/>
    <mergeCell ref="C3:C7"/>
    <mergeCell ref="P1:U1"/>
    <mergeCell ref="E4:E7"/>
    <mergeCell ref="D3:D7"/>
    <mergeCell ref="P5:P7"/>
    <mergeCell ref="I3:I7"/>
    <mergeCell ref="A9:B9"/>
    <mergeCell ref="B3:B7"/>
    <mergeCell ref="J3:S3"/>
    <mergeCell ref="K5:K7"/>
    <mergeCell ref="S4:S7"/>
    <mergeCell ref="A3:A7"/>
    <mergeCell ref="Q4:Q7"/>
    <mergeCell ref="N41:U41"/>
    <mergeCell ref="A41:E41"/>
    <mergeCell ref="A39:E39"/>
    <mergeCell ref="N38:U38"/>
    <mergeCell ref="N39:U39"/>
    <mergeCell ref="A8:B8"/>
    <mergeCell ref="A38:E38"/>
  </mergeCells>
  <printOptions/>
  <pageMargins left="0.4330708661417323" right="0.1968503937007874" top="0.1968503937007874" bottom="0" header="0.1968503937007874" footer="0.1968503937007874"/>
  <pageSetup horizontalDpi="600" verticalDpi="600" orientation="landscape" paperSize="9" scale="84" r:id="rId2"/>
  <ignoredErrors>
    <ignoredError sqref="T9:U36" unlockedFormula="1"/>
  </ignoredErrors>
  <drawing r:id="rId1"/>
</worksheet>
</file>

<file path=xl/worksheets/sheet20.xml><?xml version="1.0" encoding="utf-8"?>
<worksheet xmlns="http://schemas.openxmlformats.org/spreadsheetml/2006/main" xmlns:r="http://schemas.openxmlformats.org/officeDocument/2006/relationships">
  <sheetPr>
    <tabColor rgb="FFFF0000"/>
  </sheetPr>
  <dimension ref="A1:H33"/>
  <sheetViews>
    <sheetView view="pageBreakPreview" zoomScaleSheetLayoutView="100" zoomScalePageLayoutView="0" workbookViewId="0" topLeftCell="A13">
      <selection activeCell="E16" sqref="E16"/>
    </sheetView>
  </sheetViews>
  <sheetFormatPr defaultColWidth="9.00390625" defaultRowHeight="15.75"/>
  <cols>
    <col min="1" max="1" width="4.75390625" style="0" customWidth="1"/>
    <col min="2" max="2" width="26.50390625" style="0" customWidth="1"/>
    <col min="3" max="4" width="7.625" style="0" customWidth="1"/>
    <col min="5" max="5" width="6.50390625" style="0" customWidth="1"/>
    <col min="6" max="7" width="12.875" style="0" customWidth="1"/>
    <col min="8" max="8" width="11.00390625" style="0" customWidth="1"/>
  </cols>
  <sheetData>
    <row r="1" spans="1:8" s="91" customFormat="1" ht="21.75" customHeight="1">
      <c r="A1" s="729" t="s">
        <v>173</v>
      </c>
      <c r="B1" s="729"/>
      <c r="C1" s="729"/>
      <c r="D1" s="729"/>
      <c r="E1" s="729"/>
      <c r="F1" s="729"/>
      <c r="G1" s="729"/>
      <c r="H1" s="729"/>
    </row>
    <row r="2" spans="1:8" s="91" customFormat="1" ht="21.75" customHeight="1">
      <c r="A2" s="730" t="s">
        <v>304</v>
      </c>
      <c r="B2" s="730"/>
      <c r="C2" s="730"/>
      <c r="D2" s="730"/>
      <c r="E2" s="730"/>
      <c r="F2" s="730"/>
      <c r="G2" s="730"/>
      <c r="H2" s="730"/>
    </row>
    <row r="3" spans="6:8" ht="21" customHeight="1">
      <c r="F3" s="731" t="s">
        <v>305</v>
      </c>
      <c r="G3" s="731"/>
      <c r="H3" s="731"/>
    </row>
    <row r="4" spans="1:8" ht="15.75">
      <c r="A4" s="727" t="s">
        <v>172</v>
      </c>
      <c r="B4" s="727" t="s">
        <v>171</v>
      </c>
      <c r="C4" s="725" t="s">
        <v>168</v>
      </c>
      <c r="D4" s="725"/>
      <c r="E4" s="725"/>
      <c r="F4" s="726" t="s">
        <v>169</v>
      </c>
      <c r="G4" s="726"/>
      <c r="H4" s="726"/>
    </row>
    <row r="5" spans="1:8" ht="95.25" customHeight="1">
      <c r="A5" s="728"/>
      <c r="B5" s="728"/>
      <c r="C5" s="92" t="s">
        <v>166</v>
      </c>
      <c r="D5" s="101" t="s">
        <v>170</v>
      </c>
      <c r="E5" s="100" t="s">
        <v>167</v>
      </c>
      <c r="F5" s="92" t="s">
        <v>166</v>
      </c>
      <c r="G5" s="101" t="s">
        <v>170</v>
      </c>
      <c r="H5" s="100" t="s">
        <v>167</v>
      </c>
    </row>
    <row r="6" spans="1:8" ht="15.75">
      <c r="A6" s="93" t="s">
        <v>0</v>
      </c>
      <c r="B6" s="98" t="s">
        <v>89</v>
      </c>
      <c r="C6" s="176">
        <f aca="true" t="shared" si="0" ref="C6:H6">SUM(C7:C19)</f>
        <v>0</v>
      </c>
      <c r="D6" s="176">
        <f t="shared" si="0"/>
        <v>0</v>
      </c>
      <c r="E6" s="176">
        <f t="shared" si="0"/>
        <v>0</v>
      </c>
      <c r="F6" s="176">
        <f t="shared" si="0"/>
        <v>0</v>
      </c>
      <c r="G6" s="176">
        <f t="shared" si="0"/>
        <v>0</v>
      </c>
      <c r="H6" s="176">
        <f t="shared" si="0"/>
        <v>0</v>
      </c>
    </row>
    <row r="7" spans="1:8" ht="15.75">
      <c r="A7" s="94" t="s">
        <v>13</v>
      </c>
      <c r="B7" s="95" t="s">
        <v>31</v>
      </c>
      <c r="C7" s="208">
        <f>E7+'01'!E11</f>
        <v>0</v>
      </c>
      <c r="D7" s="209">
        <f>E7+'01'!Q11</f>
        <v>0</v>
      </c>
      <c r="E7" s="360"/>
      <c r="F7" s="208">
        <f>H7+'02'!D11</f>
        <v>0</v>
      </c>
      <c r="G7" s="208">
        <f>H7+'02'!Q11</f>
        <v>0</v>
      </c>
      <c r="H7" s="360"/>
    </row>
    <row r="8" spans="1:8" ht="15.75">
      <c r="A8" s="94" t="s">
        <v>14</v>
      </c>
      <c r="B8" s="96" t="s">
        <v>33</v>
      </c>
      <c r="C8" s="208">
        <f>E8+'01'!E12</f>
        <v>0</v>
      </c>
      <c r="D8" s="209">
        <f>E8+'01'!Q12</f>
        <v>0</v>
      </c>
      <c r="E8" s="360"/>
      <c r="F8" s="208">
        <f>H8+'02'!D12</f>
        <v>0</v>
      </c>
      <c r="G8" s="208">
        <f>H8+'02'!Q12</f>
        <v>0</v>
      </c>
      <c r="H8" s="360"/>
    </row>
    <row r="9" spans="1:8" ht="15.75">
      <c r="A9" s="94" t="s">
        <v>19</v>
      </c>
      <c r="B9" s="96" t="s">
        <v>141</v>
      </c>
      <c r="C9" s="208">
        <f>E9+'01'!E13</f>
        <v>0</v>
      </c>
      <c r="D9" s="209">
        <f>E9+'01'!Q13</f>
        <v>0</v>
      </c>
      <c r="E9" s="360"/>
      <c r="F9" s="208">
        <f>H9+'02'!D13</f>
        <v>0</v>
      </c>
      <c r="G9" s="208">
        <f>H9+'02'!Q13</f>
        <v>0</v>
      </c>
      <c r="H9" s="360"/>
    </row>
    <row r="10" spans="1:8" ht="15.75">
      <c r="A10" s="94" t="s">
        <v>22</v>
      </c>
      <c r="B10" s="95" t="s">
        <v>145</v>
      </c>
      <c r="C10" s="208">
        <f>E10+'01'!E14</f>
        <v>0</v>
      </c>
      <c r="D10" s="209">
        <f>E10+'01'!Q14</f>
        <v>0</v>
      </c>
      <c r="E10" s="360"/>
      <c r="F10" s="208">
        <f>H10+'02'!D14</f>
        <v>0</v>
      </c>
      <c r="G10" s="208">
        <f>H10+'02'!Q14</f>
        <v>0</v>
      </c>
      <c r="H10" s="360"/>
    </row>
    <row r="11" spans="1:8" ht="25.5">
      <c r="A11" s="94" t="s">
        <v>23</v>
      </c>
      <c r="B11" s="97" t="s">
        <v>144</v>
      </c>
      <c r="C11" s="208">
        <f>E11+'01'!E15</f>
        <v>0</v>
      </c>
      <c r="D11" s="209">
        <f>E11+'01'!Q15</f>
        <v>0</v>
      </c>
      <c r="E11" s="360"/>
      <c r="F11" s="208">
        <f>H11+'02'!D15</f>
        <v>0</v>
      </c>
      <c r="G11" s="208">
        <f>H11+'02'!Q15</f>
        <v>0</v>
      </c>
      <c r="H11" s="360"/>
    </row>
    <row r="12" spans="1:8" ht="15.75">
      <c r="A12" s="94" t="s">
        <v>24</v>
      </c>
      <c r="B12" s="95" t="s">
        <v>128</v>
      </c>
      <c r="C12" s="208">
        <f>E12+'01'!E16</f>
        <v>0</v>
      </c>
      <c r="D12" s="209">
        <f>E12+'01'!Q16</f>
        <v>0</v>
      </c>
      <c r="E12" s="360"/>
      <c r="F12" s="208">
        <f>H12+'02'!D16</f>
        <v>0</v>
      </c>
      <c r="G12" s="208">
        <f>H12+'02'!Q16</f>
        <v>0</v>
      </c>
      <c r="H12" s="360"/>
    </row>
    <row r="13" spans="1:8" ht="15.75">
      <c r="A13" s="94" t="s">
        <v>25</v>
      </c>
      <c r="B13" s="95" t="s">
        <v>129</v>
      </c>
      <c r="C13" s="208">
        <f>E13+'01'!E17</f>
        <v>0</v>
      </c>
      <c r="D13" s="209">
        <f>E13+'01'!Q17</f>
        <v>0</v>
      </c>
      <c r="E13" s="360"/>
      <c r="F13" s="208">
        <f>H13+'02'!D17</f>
        <v>0</v>
      </c>
      <c r="G13" s="208">
        <f>H13+'02'!Q17</f>
        <v>0</v>
      </c>
      <c r="H13" s="360"/>
    </row>
    <row r="14" spans="1:8" ht="15.75">
      <c r="A14" s="94" t="s">
        <v>26</v>
      </c>
      <c r="B14" s="95" t="s">
        <v>32</v>
      </c>
      <c r="C14" s="208">
        <f>E14+'01'!E18</f>
        <v>0</v>
      </c>
      <c r="D14" s="209">
        <f>E14+'01'!Q18</f>
        <v>0</v>
      </c>
      <c r="E14" s="360"/>
      <c r="F14" s="208">
        <f>H14+'02'!D18</f>
        <v>0</v>
      </c>
      <c r="G14" s="208">
        <f>H14+'02'!Q18</f>
        <v>0</v>
      </c>
      <c r="H14" s="360"/>
    </row>
    <row r="15" spans="1:8" ht="15.75">
      <c r="A15" s="94" t="s">
        <v>27</v>
      </c>
      <c r="B15" s="95" t="s">
        <v>34</v>
      </c>
      <c r="C15" s="208">
        <f>E15+'01'!E19</f>
        <v>0</v>
      </c>
      <c r="D15" s="209">
        <f>E15+'01'!Q19</f>
        <v>0</v>
      </c>
      <c r="E15" s="360"/>
      <c r="F15" s="208">
        <f>H15+'02'!D19</f>
        <v>0</v>
      </c>
      <c r="G15" s="208">
        <f>H15+'02'!Q19</f>
        <v>0</v>
      </c>
      <c r="H15" s="360"/>
    </row>
    <row r="16" spans="1:8" ht="15.75">
      <c r="A16" s="94" t="s">
        <v>29</v>
      </c>
      <c r="B16" s="95" t="s">
        <v>35</v>
      </c>
      <c r="C16" s="208">
        <f>E16+'01'!E20</f>
        <v>0</v>
      </c>
      <c r="D16" s="209">
        <f>E16+'01'!Q20</f>
        <v>0</v>
      </c>
      <c r="E16" s="360"/>
      <c r="F16" s="208">
        <f>H16+'02'!D20</f>
        <v>0</v>
      </c>
      <c r="G16" s="208">
        <f>H16+'02'!Q20</f>
        <v>0</v>
      </c>
      <c r="H16" s="360"/>
    </row>
    <row r="17" spans="1:8" ht="15.75">
      <c r="A17" s="94" t="s">
        <v>30</v>
      </c>
      <c r="B17" s="95" t="s">
        <v>143</v>
      </c>
      <c r="C17" s="208">
        <f>E17+'01'!E21</f>
        <v>0</v>
      </c>
      <c r="D17" s="209">
        <f>E17+'01'!Q21</f>
        <v>0</v>
      </c>
      <c r="E17" s="360"/>
      <c r="F17" s="208">
        <f>H17+'02'!D21</f>
        <v>0</v>
      </c>
      <c r="G17" s="208">
        <f>H17+'02'!Q21</f>
        <v>0</v>
      </c>
      <c r="H17" s="360"/>
    </row>
    <row r="18" spans="1:8" ht="15.75">
      <c r="A18" s="94" t="s">
        <v>104</v>
      </c>
      <c r="B18" s="95" t="s">
        <v>142</v>
      </c>
      <c r="C18" s="208">
        <f>E18+'01'!E22</f>
        <v>0</v>
      </c>
      <c r="D18" s="209">
        <f>E18+'01'!Q22</f>
        <v>0</v>
      </c>
      <c r="E18" s="360"/>
      <c r="F18" s="208">
        <f>H18+'02'!D22</f>
        <v>0</v>
      </c>
      <c r="G18" s="208">
        <f>H18+'02'!Q22</f>
        <v>0</v>
      </c>
      <c r="H18" s="360"/>
    </row>
    <row r="19" spans="1:8" ht="15.75">
      <c r="A19" s="94" t="s">
        <v>101</v>
      </c>
      <c r="B19" s="95" t="s">
        <v>102</v>
      </c>
      <c r="C19" s="208">
        <f>E19+'01'!E23</f>
        <v>0</v>
      </c>
      <c r="D19" s="209">
        <f>E19+'01'!Q23</f>
        <v>0</v>
      </c>
      <c r="E19" s="360"/>
      <c r="F19" s="208">
        <f>H19+'02'!D23</f>
        <v>0</v>
      </c>
      <c r="G19" s="208">
        <f>H19+'02'!Q23</f>
        <v>0</v>
      </c>
      <c r="H19" s="360"/>
    </row>
    <row r="20" spans="1:8" ht="15.75">
      <c r="A20" s="93" t="s">
        <v>1</v>
      </c>
      <c r="B20" s="99" t="s">
        <v>90</v>
      </c>
      <c r="C20" s="176">
        <f aca="true" t="shared" si="1" ref="C20:H20">SUM(C21:C33)</f>
        <v>0</v>
      </c>
      <c r="D20" s="176">
        <f t="shared" si="1"/>
        <v>0</v>
      </c>
      <c r="E20" s="176">
        <f t="shared" si="1"/>
        <v>0</v>
      </c>
      <c r="F20" s="176">
        <f t="shared" si="1"/>
        <v>0</v>
      </c>
      <c r="G20" s="176">
        <f t="shared" si="1"/>
        <v>0</v>
      </c>
      <c r="H20" s="176">
        <f t="shared" si="1"/>
        <v>0</v>
      </c>
    </row>
    <row r="21" spans="1:8" ht="15.75">
      <c r="A21" s="94" t="s">
        <v>13</v>
      </c>
      <c r="B21" s="95" t="s">
        <v>31</v>
      </c>
      <c r="C21" s="208">
        <f>E21+'01'!E25</f>
        <v>0</v>
      </c>
      <c r="D21" s="209">
        <f>E21+'01'!Q25</f>
        <v>0</v>
      </c>
      <c r="E21" s="360"/>
      <c r="F21" s="208">
        <f>H21+'02'!D25</f>
        <v>0</v>
      </c>
      <c r="G21" s="208">
        <f>H21+'02'!Q25</f>
        <v>0</v>
      </c>
      <c r="H21" s="360"/>
    </row>
    <row r="22" spans="1:8" ht="15.75">
      <c r="A22" s="94" t="s">
        <v>14</v>
      </c>
      <c r="B22" s="96" t="s">
        <v>33</v>
      </c>
      <c r="C22" s="208">
        <f>E22+'01'!E26</f>
        <v>0</v>
      </c>
      <c r="D22" s="209">
        <f>E22+'01'!Q26</f>
        <v>0</v>
      </c>
      <c r="E22" s="360"/>
      <c r="F22" s="208">
        <f>H22+'02'!D26</f>
        <v>0</v>
      </c>
      <c r="G22" s="208">
        <f>H22+'02'!Q26</f>
        <v>0</v>
      </c>
      <c r="H22" s="360"/>
    </row>
    <row r="23" spans="1:8" ht="15.75">
      <c r="A23" s="94" t="s">
        <v>19</v>
      </c>
      <c r="B23" s="96" t="s">
        <v>141</v>
      </c>
      <c r="C23" s="208">
        <f>E23+'01'!E27</f>
        <v>0</v>
      </c>
      <c r="D23" s="209">
        <f>E23+'01'!Q27</f>
        <v>0</v>
      </c>
      <c r="E23" s="360"/>
      <c r="F23" s="208">
        <f>H23+'02'!D27</f>
        <v>0</v>
      </c>
      <c r="G23" s="208">
        <f>H23+'02'!Q27</f>
        <v>0</v>
      </c>
      <c r="H23" s="360"/>
    </row>
    <row r="24" spans="1:8" ht="15.75">
      <c r="A24" s="94" t="s">
        <v>22</v>
      </c>
      <c r="B24" s="95" t="s">
        <v>145</v>
      </c>
      <c r="C24" s="208">
        <f>E24+'01'!E28</f>
        <v>0</v>
      </c>
      <c r="D24" s="209">
        <f>E24+'01'!Q28</f>
        <v>0</v>
      </c>
      <c r="E24" s="360"/>
      <c r="F24" s="208">
        <f>H24+'02'!D28</f>
        <v>0</v>
      </c>
      <c r="G24" s="208">
        <f>H24+'02'!Q28</f>
        <v>0</v>
      </c>
      <c r="H24" s="360"/>
    </row>
    <row r="25" spans="1:8" ht="25.5">
      <c r="A25" s="94" t="s">
        <v>23</v>
      </c>
      <c r="B25" s="97" t="s">
        <v>144</v>
      </c>
      <c r="C25" s="208">
        <f>E25+'01'!E29</f>
        <v>0</v>
      </c>
      <c r="D25" s="209">
        <f>E25+'01'!Q29</f>
        <v>0</v>
      </c>
      <c r="E25" s="360"/>
      <c r="F25" s="208">
        <f>H25+'02'!D29</f>
        <v>0</v>
      </c>
      <c r="G25" s="208">
        <f>H25+'02'!Q29</f>
        <v>0</v>
      </c>
      <c r="H25" s="360"/>
    </row>
    <row r="26" spans="1:8" ht="15.75">
      <c r="A26" s="94" t="s">
        <v>24</v>
      </c>
      <c r="B26" s="95" t="s">
        <v>128</v>
      </c>
      <c r="C26" s="208">
        <f>E26+'01'!E30</f>
        <v>0</v>
      </c>
      <c r="D26" s="209">
        <f>E26+'01'!Q30</f>
        <v>0</v>
      </c>
      <c r="E26" s="360"/>
      <c r="F26" s="208">
        <f>H26+'02'!D30</f>
        <v>0</v>
      </c>
      <c r="G26" s="208">
        <f>H26+'02'!Q30</f>
        <v>0</v>
      </c>
      <c r="H26" s="360"/>
    </row>
    <row r="27" spans="1:8" ht="15.75">
      <c r="A27" s="94" t="s">
        <v>25</v>
      </c>
      <c r="B27" s="95" t="s">
        <v>129</v>
      </c>
      <c r="C27" s="208">
        <f>E27+'01'!E31</f>
        <v>0</v>
      </c>
      <c r="D27" s="209">
        <f>E27+'01'!Q31</f>
        <v>0</v>
      </c>
      <c r="E27" s="360"/>
      <c r="F27" s="208">
        <f>H27+'02'!D31</f>
        <v>0</v>
      </c>
      <c r="G27" s="208">
        <f>H27+'02'!Q31</f>
        <v>0</v>
      </c>
      <c r="H27" s="360"/>
    </row>
    <row r="28" spans="1:8" ht="15.75">
      <c r="A28" s="94" t="s">
        <v>26</v>
      </c>
      <c r="B28" s="95" t="s">
        <v>32</v>
      </c>
      <c r="C28" s="208">
        <f>E28+'01'!E32</f>
        <v>0</v>
      </c>
      <c r="D28" s="209">
        <f>E28+'01'!Q32</f>
        <v>0</v>
      </c>
      <c r="E28" s="360"/>
      <c r="F28" s="208">
        <f>H28+'02'!D32</f>
        <v>0</v>
      </c>
      <c r="G28" s="208">
        <f>H28+'02'!Q32</f>
        <v>0</v>
      </c>
      <c r="H28" s="360"/>
    </row>
    <row r="29" spans="1:8" ht="15.75">
      <c r="A29" s="94" t="s">
        <v>27</v>
      </c>
      <c r="B29" s="95" t="s">
        <v>34</v>
      </c>
      <c r="C29" s="208">
        <f>E29+'01'!E33</f>
        <v>0</v>
      </c>
      <c r="D29" s="209">
        <f>E29+'01'!Q33</f>
        <v>0</v>
      </c>
      <c r="E29" s="360"/>
      <c r="F29" s="208">
        <f>H29+'02'!D33</f>
        <v>0</v>
      </c>
      <c r="G29" s="208">
        <f>H29+'02'!Q33</f>
        <v>0</v>
      </c>
      <c r="H29" s="360"/>
    </row>
    <row r="30" spans="1:8" ht="15.75">
      <c r="A30" s="94" t="s">
        <v>29</v>
      </c>
      <c r="B30" s="95" t="s">
        <v>35</v>
      </c>
      <c r="C30" s="208">
        <f>E30+'01'!E34</f>
        <v>0</v>
      </c>
      <c r="D30" s="209">
        <f>E30+'01'!Q34</f>
        <v>0</v>
      </c>
      <c r="E30" s="360"/>
      <c r="F30" s="208">
        <f>H30+'02'!D34</f>
        <v>0</v>
      </c>
      <c r="G30" s="208">
        <f>H30+'02'!Q34</f>
        <v>0</v>
      </c>
      <c r="H30" s="360"/>
    </row>
    <row r="31" spans="1:8" ht="15.75">
      <c r="A31" s="94" t="s">
        <v>30</v>
      </c>
      <c r="B31" s="95" t="s">
        <v>143</v>
      </c>
      <c r="C31" s="208">
        <f>E31+'01'!E35</f>
        <v>0</v>
      </c>
      <c r="D31" s="209">
        <f>E31+'01'!Q35</f>
        <v>0</v>
      </c>
      <c r="E31" s="360"/>
      <c r="F31" s="208">
        <f>H31+'02'!D35</f>
        <v>0</v>
      </c>
      <c r="G31" s="208">
        <f>H31+'02'!Q35</f>
        <v>0</v>
      </c>
      <c r="H31" s="360"/>
    </row>
    <row r="32" spans="1:8" ht="15.75">
      <c r="A32" s="94" t="s">
        <v>104</v>
      </c>
      <c r="B32" s="95" t="s">
        <v>142</v>
      </c>
      <c r="C32" s="208">
        <f>E32+'01'!E36</f>
        <v>0</v>
      </c>
      <c r="D32" s="209">
        <f>E32+'01'!Q36</f>
        <v>0</v>
      </c>
      <c r="E32" s="360"/>
      <c r="F32" s="208">
        <f>H32+'02'!D36</f>
        <v>0</v>
      </c>
      <c r="G32" s="208">
        <f>H32+'02'!Q36</f>
        <v>0</v>
      </c>
      <c r="H32" s="360"/>
    </row>
    <row r="33" spans="1:8" ht="15.75">
      <c r="A33" s="94" t="s">
        <v>101</v>
      </c>
      <c r="B33" s="95" t="s">
        <v>102</v>
      </c>
      <c r="C33" s="208">
        <f>E33+'01'!E37</f>
        <v>0</v>
      </c>
      <c r="D33" s="209">
        <f>E33+'01'!Q37</f>
        <v>0</v>
      </c>
      <c r="E33" s="360"/>
      <c r="F33" s="208">
        <f>H33+'02'!D37</f>
        <v>0</v>
      </c>
      <c r="G33" s="208">
        <f>H33+'02'!Q37</f>
        <v>0</v>
      </c>
      <c r="H33" s="360"/>
    </row>
  </sheetData>
  <sheetProtection formatCells="0" formatColumns="0" formatRows="0" insertColumns="0" insertRows="0"/>
  <mergeCells count="7">
    <mergeCell ref="C4:E4"/>
    <mergeCell ref="F4:H4"/>
    <mergeCell ref="A4:A5"/>
    <mergeCell ref="B4:B5"/>
    <mergeCell ref="A1:H1"/>
    <mergeCell ref="A2:H2"/>
    <mergeCell ref="F3:H3"/>
  </mergeCells>
  <printOptions/>
  <pageMargins left="0.4" right="0.36" top="0.45" bottom="0.49"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50"/>
  </sheetPr>
  <dimension ref="A1:D36"/>
  <sheetViews>
    <sheetView view="pageBreakPreview" zoomScaleNormal="90" zoomScaleSheetLayoutView="100" zoomScalePageLayoutView="0" workbookViewId="0" topLeftCell="A25">
      <selection activeCell="A35" sqref="A35:D35"/>
    </sheetView>
  </sheetViews>
  <sheetFormatPr defaultColWidth="9.00390625" defaultRowHeight="15.75"/>
  <cols>
    <col min="1" max="1" width="7.25390625" style="3" customWidth="1"/>
    <col min="2" max="2" width="46.25390625" style="3" customWidth="1"/>
    <col min="3" max="3" width="16.875" style="3" customWidth="1"/>
    <col min="4" max="4" width="18.875" style="3" customWidth="1"/>
    <col min="5" max="5" width="16.00390625" style="3" customWidth="1"/>
    <col min="6" max="16384" width="9.00390625" style="3" customWidth="1"/>
  </cols>
  <sheetData>
    <row r="1" spans="1:4" s="9" customFormat="1" ht="60" customHeight="1">
      <c r="A1" s="476" t="s">
        <v>99</v>
      </c>
      <c r="B1" s="477"/>
      <c r="C1" s="477"/>
      <c r="D1" s="477"/>
    </row>
    <row r="2" spans="1:4" s="10" customFormat="1" ht="18.75" customHeight="1">
      <c r="A2" s="478" t="s">
        <v>20</v>
      </c>
      <c r="B2" s="479"/>
      <c r="C2" s="19" t="s">
        <v>88</v>
      </c>
      <c r="D2" s="19" t="s">
        <v>91</v>
      </c>
    </row>
    <row r="3" spans="1:4" s="2" customFormat="1" ht="18" customHeight="1">
      <c r="A3" s="21" t="s">
        <v>13</v>
      </c>
      <c r="B3" s="22" t="s">
        <v>87</v>
      </c>
      <c r="C3" s="369">
        <f>C4+C5+C7+C8+C9+C11</f>
        <v>0</v>
      </c>
      <c r="D3" s="369">
        <f>D4+D5+D6+D7+D8+D10+D11</f>
        <v>0</v>
      </c>
    </row>
    <row r="4" spans="1:4" s="2" customFormat="1" ht="18" customHeight="1">
      <c r="A4" s="20" t="s">
        <v>15</v>
      </c>
      <c r="B4" s="23" t="s">
        <v>327</v>
      </c>
      <c r="C4" s="236"/>
      <c r="D4" s="236"/>
    </row>
    <row r="5" spans="1:4" s="2" customFormat="1" ht="18" customHeight="1">
      <c r="A5" s="20" t="s">
        <v>16</v>
      </c>
      <c r="B5" s="23" t="s">
        <v>328</v>
      </c>
      <c r="C5" s="236"/>
      <c r="D5" s="236"/>
    </row>
    <row r="6" spans="1:4" s="2" customFormat="1" ht="18" customHeight="1">
      <c r="A6" s="20" t="s">
        <v>41</v>
      </c>
      <c r="B6" s="23" t="s">
        <v>329</v>
      </c>
      <c r="C6" s="237"/>
      <c r="D6" s="236"/>
    </row>
    <row r="7" spans="1:4" s="2" customFormat="1" ht="18" customHeight="1">
      <c r="A7" s="20" t="s">
        <v>43</v>
      </c>
      <c r="B7" s="23" t="s">
        <v>330</v>
      </c>
      <c r="C7" s="236"/>
      <c r="D7" s="236"/>
    </row>
    <row r="8" spans="1:4" s="2" customFormat="1" ht="18" customHeight="1">
      <c r="A8" s="20" t="s">
        <v>44</v>
      </c>
      <c r="B8" s="23" t="s">
        <v>331</v>
      </c>
      <c r="C8" s="236"/>
      <c r="D8" s="236"/>
    </row>
    <row r="9" spans="1:4" s="2" customFormat="1" ht="18" customHeight="1">
      <c r="A9" s="20" t="s">
        <v>77</v>
      </c>
      <c r="B9" s="23" t="s">
        <v>332</v>
      </c>
      <c r="C9" s="236"/>
      <c r="D9" s="237"/>
    </row>
    <row r="10" spans="1:4" s="2" customFormat="1" ht="18" customHeight="1">
      <c r="A10" s="20" t="s">
        <v>80</v>
      </c>
      <c r="B10" s="23" t="s">
        <v>333</v>
      </c>
      <c r="C10" s="237"/>
      <c r="D10" s="236"/>
    </row>
    <row r="11" spans="1:4" s="2" customFormat="1" ht="18" customHeight="1">
      <c r="A11" s="20" t="s">
        <v>83</v>
      </c>
      <c r="B11" s="23" t="s">
        <v>334</v>
      </c>
      <c r="C11" s="236"/>
      <c r="D11" s="236"/>
    </row>
    <row r="12" spans="1:4" ht="18" customHeight="1">
      <c r="A12" s="21" t="s">
        <v>14</v>
      </c>
      <c r="B12" s="22" t="s">
        <v>46</v>
      </c>
      <c r="C12" s="369">
        <f>SUM(C13:C15)</f>
        <v>0</v>
      </c>
      <c r="D12" s="369">
        <f>SUM(D13:D15)</f>
        <v>0</v>
      </c>
    </row>
    <row r="13" spans="1:4" ht="18" customHeight="1">
      <c r="A13" s="20" t="s">
        <v>17</v>
      </c>
      <c r="B13" s="24" t="s">
        <v>45</v>
      </c>
      <c r="C13" s="239"/>
      <c r="D13" s="236"/>
    </row>
    <row r="14" spans="1:4" ht="18" customHeight="1">
      <c r="A14" s="20" t="s">
        <v>18</v>
      </c>
      <c r="B14" s="24" t="s">
        <v>86</v>
      </c>
      <c r="C14" s="239"/>
      <c r="D14" s="236"/>
    </row>
    <row r="15" spans="1:4" s="2" customFormat="1" ht="18" customHeight="1">
      <c r="A15" s="20" t="s">
        <v>111</v>
      </c>
      <c r="B15" s="23" t="s">
        <v>109</v>
      </c>
      <c r="C15" s="236"/>
      <c r="D15" s="236"/>
    </row>
    <row r="16" spans="1:4" ht="18" customHeight="1">
      <c r="A16" s="21" t="s">
        <v>19</v>
      </c>
      <c r="B16" s="22" t="s">
        <v>84</v>
      </c>
      <c r="C16" s="369">
        <f>C17+C18+C20+C21+C22+C23+C25</f>
        <v>0</v>
      </c>
      <c r="D16" s="370">
        <f>SUM(D17:D25)</f>
        <v>0</v>
      </c>
    </row>
    <row r="17" spans="1:4" s="2" customFormat="1" ht="18" customHeight="1">
      <c r="A17" s="20" t="s">
        <v>47</v>
      </c>
      <c r="B17" s="23" t="s">
        <v>66</v>
      </c>
      <c r="C17" s="236"/>
      <c r="D17" s="236"/>
    </row>
    <row r="18" spans="1:4" s="2" customFormat="1" ht="18" customHeight="1">
      <c r="A18" s="20" t="s">
        <v>48</v>
      </c>
      <c r="B18" s="23" t="s">
        <v>67</v>
      </c>
      <c r="C18" s="236"/>
      <c r="D18" s="236"/>
    </row>
    <row r="19" spans="1:4" s="2" customFormat="1" ht="18" customHeight="1">
      <c r="A19" s="20" t="s">
        <v>92</v>
      </c>
      <c r="B19" s="23" t="s">
        <v>79</v>
      </c>
      <c r="C19" s="237"/>
      <c r="D19" s="236"/>
    </row>
    <row r="20" spans="1:4" s="16" customFormat="1" ht="18" customHeight="1">
      <c r="A20" s="20" t="s">
        <v>93</v>
      </c>
      <c r="B20" s="23" t="s">
        <v>68</v>
      </c>
      <c r="C20" s="236"/>
      <c r="D20" s="236"/>
    </row>
    <row r="21" spans="1:4" s="2" customFormat="1" ht="18" customHeight="1">
      <c r="A21" s="20" t="s">
        <v>112</v>
      </c>
      <c r="B21" s="23" t="s">
        <v>69</v>
      </c>
      <c r="C21" s="236"/>
      <c r="D21" s="236"/>
    </row>
    <row r="22" spans="1:4" s="2" customFormat="1" ht="18" customHeight="1">
      <c r="A22" s="20" t="s">
        <v>113</v>
      </c>
      <c r="B22" s="23" t="s">
        <v>70</v>
      </c>
      <c r="C22" s="236"/>
      <c r="D22" s="236"/>
    </row>
    <row r="23" spans="1:4" s="2" customFormat="1" ht="18" customHeight="1">
      <c r="A23" s="20" t="s">
        <v>114</v>
      </c>
      <c r="B23" s="23" t="s">
        <v>71</v>
      </c>
      <c r="C23" s="236"/>
      <c r="D23" s="236"/>
    </row>
    <row r="24" spans="1:4" s="2" customFormat="1" ht="18" customHeight="1">
      <c r="A24" s="20" t="s">
        <v>115</v>
      </c>
      <c r="B24" s="23" t="s">
        <v>78</v>
      </c>
      <c r="C24" s="237"/>
      <c r="D24" s="236"/>
    </row>
    <row r="25" spans="1:4" s="16" customFormat="1" ht="18" customHeight="1">
      <c r="A25" s="20" t="s">
        <v>116</v>
      </c>
      <c r="B25" s="23" t="s">
        <v>72</v>
      </c>
      <c r="C25" s="236"/>
      <c r="D25" s="236"/>
    </row>
    <row r="26" spans="1:4" s="13" customFormat="1" ht="18" customHeight="1">
      <c r="A26" s="21" t="s">
        <v>22</v>
      </c>
      <c r="B26" s="22" t="s">
        <v>85</v>
      </c>
      <c r="C26" s="369">
        <f>C27+C28</f>
        <v>0</v>
      </c>
      <c r="D26" s="369">
        <f>D27+D28</f>
        <v>0</v>
      </c>
    </row>
    <row r="27" spans="1:4" s="14" customFormat="1" ht="18" customHeight="1">
      <c r="A27" s="20" t="s">
        <v>49</v>
      </c>
      <c r="B27" s="23" t="s">
        <v>73</v>
      </c>
      <c r="C27" s="236"/>
      <c r="D27" s="236"/>
    </row>
    <row r="28" spans="1:4" s="15" customFormat="1" ht="18" customHeight="1">
      <c r="A28" s="20" t="s">
        <v>50</v>
      </c>
      <c r="B28" s="23" t="s">
        <v>74</v>
      </c>
      <c r="C28" s="236"/>
      <c r="D28" s="236"/>
    </row>
    <row r="29" spans="1:4" s="2" customFormat="1" ht="18" customHeight="1">
      <c r="A29" s="32" t="s">
        <v>23</v>
      </c>
      <c r="B29" s="33" t="s">
        <v>110</v>
      </c>
      <c r="C29" s="369">
        <f>SUM(C30:C33)</f>
        <v>0</v>
      </c>
      <c r="D29" s="369">
        <f>SUM(D30:D33)</f>
        <v>0</v>
      </c>
    </row>
    <row r="30" spans="1:4" s="2" customFormat="1" ht="18" customHeight="1">
      <c r="A30" s="30" t="s">
        <v>76</v>
      </c>
      <c r="B30" s="31" t="s">
        <v>63</v>
      </c>
      <c r="C30" s="238"/>
      <c r="D30" s="236"/>
    </row>
    <row r="31" spans="1:4" s="17" customFormat="1" ht="18" customHeight="1">
      <c r="A31" s="30" t="s">
        <v>51</v>
      </c>
      <c r="B31" s="31" t="s">
        <v>64</v>
      </c>
      <c r="C31" s="238"/>
      <c r="D31" s="236"/>
    </row>
    <row r="32" spans="1:4" s="17" customFormat="1" ht="18" customHeight="1">
      <c r="A32" s="30" t="s">
        <v>52</v>
      </c>
      <c r="B32" s="31" t="s">
        <v>65</v>
      </c>
      <c r="C32" s="238"/>
      <c r="D32" s="236"/>
    </row>
    <row r="33" spans="1:4" s="18" customFormat="1" ht="18" customHeight="1">
      <c r="A33" s="30" t="s">
        <v>117</v>
      </c>
      <c r="B33" s="31" t="s">
        <v>130</v>
      </c>
      <c r="C33" s="238"/>
      <c r="D33" s="236"/>
    </row>
    <row r="34" spans="1:4" s="18" customFormat="1" ht="18" customHeight="1">
      <c r="A34" s="32" t="s">
        <v>24</v>
      </c>
      <c r="B34" s="33" t="s">
        <v>135</v>
      </c>
      <c r="C34" s="369">
        <f>PLChuaDieuKien!E6</f>
        <v>0</v>
      </c>
      <c r="D34" s="370">
        <f>PLChuaDieuKien!E20</f>
        <v>0</v>
      </c>
    </row>
    <row r="35" spans="1:4" s="18" customFormat="1" ht="42" customHeight="1">
      <c r="A35" s="480" t="s">
        <v>140</v>
      </c>
      <c r="B35" s="480"/>
      <c r="C35" s="480"/>
      <c r="D35" s="480"/>
    </row>
    <row r="36" spans="1:4" ht="15.75">
      <c r="A36" s="481" t="s">
        <v>318</v>
      </c>
      <c r="B36" s="481"/>
      <c r="C36" s="481"/>
      <c r="D36" s="481"/>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r:id="rId2"/>
  <headerFooter differentFirst="1" alignWithMargins="0">
    <oddFooter>&amp;C&amp;P</oddFooter>
  </headerFooter>
  <drawing r:id="rId1"/>
</worksheet>
</file>

<file path=xl/worksheets/sheet4.xml><?xml version="1.0" encoding="utf-8"?>
<worksheet xmlns="http://schemas.openxmlformats.org/spreadsheetml/2006/main" xmlns:r="http://schemas.openxmlformats.org/officeDocument/2006/relationships">
  <sheetPr>
    <tabColor rgb="FFFFFF00"/>
  </sheetPr>
  <dimension ref="A1:W42"/>
  <sheetViews>
    <sheetView view="pageBreakPreview" zoomScale="80" zoomScaleSheetLayoutView="80" zoomScalePageLayoutView="0" workbookViewId="0" topLeftCell="A1">
      <selection activeCell="D10" sqref="D10"/>
    </sheetView>
  </sheetViews>
  <sheetFormatPr defaultColWidth="9.00390625" defaultRowHeight="15.75"/>
  <cols>
    <col min="1" max="1" width="3.75390625" style="4" customWidth="1"/>
    <col min="2" max="2" width="26.50390625" style="4" customWidth="1"/>
    <col min="3" max="3" width="10.75390625" style="4" customWidth="1"/>
    <col min="4" max="4" width="10.00390625" style="4" customWidth="1"/>
    <col min="5" max="5" width="9.00390625" style="4" customWidth="1"/>
    <col min="6" max="6" width="7.125" style="4" customWidth="1"/>
    <col min="7" max="7" width="7.00390625" style="4" customWidth="1"/>
    <col min="8" max="10" width="10.625" style="4" customWidth="1"/>
    <col min="11" max="11" width="9.875" style="4" customWidth="1"/>
    <col min="12" max="12" width="9.375" style="4" customWidth="1"/>
    <col min="13" max="13" width="7.625" style="8" customWidth="1"/>
    <col min="14" max="14" width="9.00390625" style="8" customWidth="1"/>
    <col min="15" max="15" width="7.75390625" style="8" customWidth="1"/>
    <col min="16" max="16" width="7.25390625" style="8" customWidth="1"/>
    <col min="17" max="17" width="8.50390625" style="8" customWidth="1"/>
    <col min="18" max="18" width="7.00390625" style="8" customWidth="1"/>
    <col min="19" max="19" width="8.375" style="8" customWidth="1"/>
    <col min="20" max="20" width="9.375" style="8" customWidth="1"/>
    <col min="21" max="21" width="7.375" style="8" customWidth="1"/>
    <col min="22" max="16384" width="9.00390625" style="4" customWidth="1"/>
  </cols>
  <sheetData>
    <row r="1" spans="1:21" ht="65.25" customHeight="1">
      <c r="A1" s="492" t="s">
        <v>336</v>
      </c>
      <c r="B1" s="492"/>
      <c r="C1" s="492"/>
      <c r="D1" s="492"/>
      <c r="E1" s="471" t="s">
        <v>351</v>
      </c>
      <c r="F1" s="471"/>
      <c r="G1" s="471"/>
      <c r="H1" s="471"/>
      <c r="I1" s="471"/>
      <c r="J1" s="471"/>
      <c r="K1" s="471"/>
      <c r="L1" s="471"/>
      <c r="M1" s="471"/>
      <c r="N1" s="471"/>
      <c r="O1" s="471"/>
      <c r="P1" s="490" t="str">
        <f>TT!C2</f>
        <v>Đơn vị  báo cáo: CỤC THADS TỈNH KON TUM
Đơn vị nhận báo cáo: TỔNG CỤC THI HÀNH ÁN DÂN SỰ</v>
      </c>
      <c r="Q1" s="490"/>
      <c r="R1" s="490"/>
      <c r="S1" s="490"/>
      <c r="T1" s="490"/>
      <c r="U1" s="490"/>
    </row>
    <row r="2" spans="1:22" ht="17.25" customHeight="1">
      <c r="A2" s="25"/>
      <c r="B2" s="27"/>
      <c r="C2" s="27"/>
      <c r="D2" s="6"/>
      <c r="E2" s="6"/>
      <c r="F2" s="6"/>
      <c r="G2" s="6"/>
      <c r="H2" s="37"/>
      <c r="I2" s="38"/>
      <c r="J2" s="39"/>
      <c r="K2" s="39"/>
      <c r="L2" s="39"/>
      <c r="M2" s="40"/>
      <c r="N2" s="26"/>
      <c r="O2" s="26"/>
      <c r="P2" s="493" t="s">
        <v>161</v>
      </c>
      <c r="Q2" s="493"/>
      <c r="R2" s="493"/>
      <c r="S2" s="493"/>
      <c r="T2" s="493"/>
      <c r="U2" s="493"/>
      <c r="V2" s="36"/>
    </row>
    <row r="3" spans="1:21" s="11" customFormat="1" ht="15.75" customHeight="1">
      <c r="A3" s="487" t="s">
        <v>136</v>
      </c>
      <c r="B3" s="487" t="s">
        <v>157</v>
      </c>
      <c r="C3" s="482" t="s">
        <v>134</v>
      </c>
      <c r="D3" s="482" t="s">
        <v>4</v>
      </c>
      <c r="E3" s="482"/>
      <c r="F3" s="482" t="s">
        <v>36</v>
      </c>
      <c r="G3" s="491" t="s">
        <v>158</v>
      </c>
      <c r="H3" s="482" t="s">
        <v>37</v>
      </c>
      <c r="I3" s="499" t="s">
        <v>4</v>
      </c>
      <c r="J3" s="500"/>
      <c r="K3" s="500"/>
      <c r="L3" s="500"/>
      <c r="M3" s="500"/>
      <c r="N3" s="500"/>
      <c r="O3" s="500"/>
      <c r="P3" s="500"/>
      <c r="Q3" s="500"/>
      <c r="R3" s="500"/>
      <c r="S3" s="500"/>
      <c r="T3" s="494" t="s">
        <v>103</v>
      </c>
      <c r="U3" s="497" t="s">
        <v>160</v>
      </c>
    </row>
    <row r="4" spans="1:21" s="12" customFormat="1" ht="15.75" customHeight="1">
      <c r="A4" s="488"/>
      <c r="B4" s="488"/>
      <c r="C4" s="482"/>
      <c r="D4" s="482" t="s">
        <v>137</v>
      </c>
      <c r="E4" s="482" t="s">
        <v>62</v>
      </c>
      <c r="F4" s="482"/>
      <c r="G4" s="491"/>
      <c r="H4" s="482"/>
      <c r="I4" s="482" t="s">
        <v>61</v>
      </c>
      <c r="J4" s="482" t="s">
        <v>4</v>
      </c>
      <c r="K4" s="482"/>
      <c r="L4" s="482"/>
      <c r="M4" s="482"/>
      <c r="N4" s="482"/>
      <c r="O4" s="482"/>
      <c r="P4" s="482"/>
      <c r="Q4" s="491" t="s">
        <v>139</v>
      </c>
      <c r="R4" s="482" t="s">
        <v>148</v>
      </c>
      <c r="S4" s="501" t="s">
        <v>81</v>
      </c>
      <c r="T4" s="495"/>
      <c r="U4" s="498"/>
    </row>
    <row r="5" spans="1:21" s="11" customFormat="1" ht="15.75" customHeight="1">
      <c r="A5" s="488"/>
      <c r="B5" s="488"/>
      <c r="C5" s="482"/>
      <c r="D5" s="482"/>
      <c r="E5" s="482"/>
      <c r="F5" s="482"/>
      <c r="G5" s="491"/>
      <c r="H5" s="482"/>
      <c r="I5" s="482"/>
      <c r="J5" s="482" t="s">
        <v>96</v>
      </c>
      <c r="K5" s="482" t="s">
        <v>4</v>
      </c>
      <c r="L5" s="482"/>
      <c r="M5" s="482"/>
      <c r="N5" s="482" t="s">
        <v>42</v>
      </c>
      <c r="O5" s="482" t="s">
        <v>147</v>
      </c>
      <c r="P5" s="482" t="s">
        <v>46</v>
      </c>
      <c r="Q5" s="491"/>
      <c r="R5" s="482"/>
      <c r="S5" s="501"/>
      <c r="T5" s="495"/>
      <c r="U5" s="498"/>
    </row>
    <row r="6" spans="1:21" s="11" customFormat="1" ht="15.75" customHeight="1">
      <c r="A6" s="488"/>
      <c r="B6" s="488"/>
      <c r="C6" s="482"/>
      <c r="D6" s="482"/>
      <c r="E6" s="482"/>
      <c r="F6" s="482"/>
      <c r="G6" s="491"/>
      <c r="H6" s="482"/>
      <c r="I6" s="482"/>
      <c r="J6" s="482"/>
      <c r="K6" s="482"/>
      <c r="L6" s="482"/>
      <c r="M6" s="482"/>
      <c r="N6" s="482"/>
      <c r="O6" s="482"/>
      <c r="P6" s="482"/>
      <c r="Q6" s="491"/>
      <c r="R6" s="482"/>
      <c r="S6" s="501"/>
      <c r="T6" s="495"/>
      <c r="U6" s="498"/>
    </row>
    <row r="7" spans="1:23" s="11" customFormat="1" ht="57" customHeight="1">
      <c r="A7" s="489"/>
      <c r="B7" s="489"/>
      <c r="C7" s="482"/>
      <c r="D7" s="482"/>
      <c r="E7" s="482"/>
      <c r="F7" s="482"/>
      <c r="G7" s="491"/>
      <c r="H7" s="482"/>
      <c r="I7" s="482"/>
      <c r="J7" s="482"/>
      <c r="K7" s="60" t="s">
        <v>39</v>
      </c>
      <c r="L7" s="60" t="s">
        <v>138</v>
      </c>
      <c r="M7" s="60" t="s">
        <v>156</v>
      </c>
      <c r="N7" s="482"/>
      <c r="O7" s="482"/>
      <c r="P7" s="482"/>
      <c r="Q7" s="491"/>
      <c r="R7" s="482"/>
      <c r="S7" s="501"/>
      <c r="T7" s="496"/>
      <c r="U7" s="498"/>
      <c r="W7" s="45"/>
    </row>
    <row r="8" spans="1:21" ht="18" customHeight="1">
      <c r="A8" s="483" t="s">
        <v>3</v>
      </c>
      <c r="B8" s="484"/>
      <c r="C8" s="219" t="s">
        <v>13</v>
      </c>
      <c r="D8" s="219" t="s">
        <v>14</v>
      </c>
      <c r="E8" s="219" t="s">
        <v>19</v>
      </c>
      <c r="F8" s="219" t="s">
        <v>22</v>
      </c>
      <c r="G8" s="219" t="s">
        <v>23</v>
      </c>
      <c r="H8" s="219" t="s">
        <v>24</v>
      </c>
      <c r="I8" s="219" t="s">
        <v>25</v>
      </c>
      <c r="J8" s="219" t="s">
        <v>26</v>
      </c>
      <c r="K8" s="219" t="s">
        <v>27</v>
      </c>
      <c r="L8" s="219" t="s">
        <v>29</v>
      </c>
      <c r="M8" s="219" t="s">
        <v>30</v>
      </c>
      <c r="N8" s="219" t="s">
        <v>104</v>
      </c>
      <c r="O8" s="219" t="s">
        <v>101</v>
      </c>
      <c r="P8" s="219" t="s">
        <v>105</v>
      </c>
      <c r="Q8" s="219" t="s">
        <v>106</v>
      </c>
      <c r="R8" s="219" t="s">
        <v>107</v>
      </c>
      <c r="S8" s="219" t="s">
        <v>118</v>
      </c>
      <c r="T8" s="219" t="s">
        <v>131</v>
      </c>
      <c r="U8" s="219" t="s">
        <v>133</v>
      </c>
    </row>
    <row r="9" spans="1:22" ht="15.75" customHeight="1">
      <c r="A9" s="485" t="s">
        <v>10</v>
      </c>
      <c r="B9" s="486"/>
      <c r="C9" s="363">
        <f>C10+C24</f>
        <v>0</v>
      </c>
      <c r="D9" s="363">
        <f aca="true" t="shared" si="0" ref="D9:T9">D10+D24</f>
        <v>0</v>
      </c>
      <c r="E9" s="363">
        <f t="shared" si="0"/>
        <v>0</v>
      </c>
      <c r="F9" s="363">
        <f t="shared" si="0"/>
        <v>0</v>
      </c>
      <c r="G9" s="363">
        <f t="shared" si="0"/>
        <v>0</v>
      </c>
      <c r="H9" s="363">
        <f t="shared" si="0"/>
        <v>0</v>
      </c>
      <c r="I9" s="363">
        <f t="shared" si="0"/>
        <v>0</v>
      </c>
      <c r="J9" s="363">
        <f t="shared" si="0"/>
        <v>0</v>
      </c>
      <c r="K9" s="363">
        <f t="shared" si="0"/>
        <v>0</v>
      </c>
      <c r="L9" s="363">
        <f t="shared" si="0"/>
        <v>0</v>
      </c>
      <c r="M9" s="363">
        <f t="shared" si="0"/>
        <v>0</v>
      </c>
      <c r="N9" s="363">
        <f t="shared" si="0"/>
        <v>0</v>
      </c>
      <c r="O9" s="363">
        <f t="shared" si="0"/>
        <v>0</v>
      </c>
      <c r="P9" s="363">
        <f t="shared" si="0"/>
        <v>0</v>
      </c>
      <c r="Q9" s="363">
        <f t="shared" si="0"/>
        <v>0</v>
      </c>
      <c r="R9" s="363">
        <f t="shared" si="0"/>
        <v>0</v>
      </c>
      <c r="S9" s="363">
        <f t="shared" si="0"/>
        <v>0</v>
      </c>
      <c r="T9" s="363">
        <f t="shared" si="0"/>
        <v>0</v>
      </c>
      <c r="U9" s="248">
        <f>IF(I9&lt;&gt;0,J9/I9,"")</f>
      </c>
      <c r="V9" s="4" t="s">
        <v>2</v>
      </c>
    </row>
    <row r="10" spans="1:21" ht="15.75" customHeight="1">
      <c r="A10" s="220" t="s">
        <v>0</v>
      </c>
      <c r="B10" s="221" t="s">
        <v>89</v>
      </c>
      <c r="C10" s="364">
        <f>SUM(C11:C23)</f>
        <v>0</v>
      </c>
      <c r="D10" s="364">
        <f aca="true" t="shared" si="1" ref="D10:T10">SUM(D11:D23)</f>
        <v>0</v>
      </c>
      <c r="E10" s="364">
        <f t="shared" si="1"/>
        <v>0</v>
      </c>
      <c r="F10" s="364">
        <f t="shared" si="1"/>
        <v>0</v>
      </c>
      <c r="G10" s="364">
        <f t="shared" si="1"/>
        <v>0</v>
      </c>
      <c r="H10" s="364">
        <f t="shared" si="1"/>
        <v>0</v>
      </c>
      <c r="I10" s="364">
        <f t="shared" si="1"/>
        <v>0</v>
      </c>
      <c r="J10" s="364">
        <f t="shared" si="1"/>
        <v>0</v>
      </c>
      <c r="K10" s="364">
        <f t="shared" si="1"/>
        <v>0</v>
      </c>
      <c r="L10" s="364">
        <f t="shared" si="1"/>
        <v>0</v>
      </c>
      <c r="M10" s="364">
        <f t="shared" si="1"/>
        <v>0</v>
      </c>
      <c r="N10" s="364">
        <f t="shared" si="1"/>
        <v>0</v>
      </c>
      <c r="O10" s="364">
        <f t="shared" si="1"/>
        <v>0</v>
      </c>
      <c r="P10" s="364">
        <f t="shared" si="1"/>
        <v>0</v>
      </c>
      <c r="Q10" s="364">
        <f t="shared" si="1"/>
        <v>0</v>
      </c>
      <c r="R10" s="364">
        <f t="shared" si="1"/>
        <v>0</v>
      </c>
      <c r="S10" s="364">
        <f t="shared" si="1"/>
        <v>0</v>
      </c>
      <c r="T10" s="364">
        <f t="shared" si="1"/>
        <v>0</v>
      </c>
      <c r="U10" s="248">
        <f aca="true" t="shared" si="2" ref="U10:U37">IF(I10&lt;&gt;0,J10/I10,"")</f>
      </c>
    </row>
    <row r="11" spans="1:23" ht="15.75" customHeight="1">
      <c r="A11" s="222" t="s">
        <v>13</v>
      </c>
      <c r="B11" s="223" t="s">
        <v>31</v>
      </c>
      <c r="C11" s="363">
        <f>D11+E11</f>
        <v>0</v>
      </c>
      <c r="D11" s="249"/>
      <c r="E11" s="250"/>
      <c r="F11" s="250"/>
      <c r="G11" s="250"/>
      <c r="H11" s="363">
        <f>I11+Q11+R11+S11</f>
        <v>0</v>
      </c>
      <c r="I11" s="363">
        <f>J11+N11+O11+P11</f>
        <v>0</v>
      </c>
      <c r="J11" s="365">
        <f>K11+L11+M11</f>
        <v>0</v>
      </c>
      <c r="K11" s="250"/>
      <c r="L11" s="250"/>
      <c r="M11" s="250"/>
      <c r="N11" s="250"/>
      <c r="O11" s="250"/>
      <c r="P11" s="250"/>
      <c r="Q11" s="250"/>
      <c r="R11" s="250"/>
      <c r="S11" s="250"/>
      <c r="T11" s="363">
        <f>SUM(N11:S11)</f>
        <v>0</v>
      </c>
      <c r="U11" s="248">
        <f t="shared" si="2"/>
      </c>
      <c r="V11" s="61" t="s">
        <v>2</v>
      </c>
      <c r="W11" s="4" t="s">
        <v>2</v>
      </c>
    </row>
    <row r="12" spans="1:21" ht="15.75" customHeight="1">
      <c r="A12" s="222" t="s">
        <v>14</v>
      </c>
      <c r="B12" s="246" t="s">
        <v>33</v>
      </c>
      <c r="C12" s="363">
        <f aca="true" t="shared" si="3" ref="C12:C37">D12+E12</f>
        <v>0</v>
      </c>
      <c r="D12" s="249"/>
      <c r="E12" s="250"/>
      <c r="F12" s="250"/>
      <c r="G12" s="250"/>
      <c r="H12" s="363">
        <f aca="true" t="shared" si="4" ref="H12:H23">I12+Q12+R12+S12</f>
        <v>0</v>
      </c>
      <c r="I12" s="363">
        <f aca="true" t="shared" si="5" ref="I12:I37">J12+N12+O12+P12</f>
        <v>0</v>
      </c>
      <c r="J12" s="365">
        <f aca="true" t="shared" si="6" ref="J12:J23">K12+L12+M12</f>
        <v>0</v>
      </c>
      <c r="K12" s="250"/>
      <c r="L12" s="250"/>
      <c r="M12" s="250"/>
      <c r="N12" s="250"/>
      <c r="O12" s="250"/>
      <c r="P12" s="250"/>
      <c r="Q12" s="250"/>
      <c r="R12" s="250"/>
      <c r="S12" s="250"/>
      <c r="T12" s="363">
        <f aca="true" t="shared" si="7" ref="T12:T23">SUM(N12:S12)</f>
        <v>0</v>
      </c>
      <c r="U12" s="248">
        <f t="shared" si="2"/>
      </c>
    </row>
    <row r="13" spans="1:21" ht="15.75" customHeight="1">
      <c r="A13" s="222" t="s">
        <v>19</v>
      </c>
      <c r="B13" s="247" t="s">
        <v>141</v>
      </c>
      <c r="C13" s="363">
        <f t="shared" si="3"/>
        <v>0</v>
      </c>
      <c r="D13" s="249"/>
      <c r="E13" s="250"/>
      <c r="F13" s="250"/>
      <c r="G13" s="250"/>
      <c r="H13" s="363">
        <f t="shared" si="4"/>
        <v>0</v>
      </c>
      <c r="I13" s="363">
        <f t="shared" si="5"/>
        <v>0</v>
      </c>
      <c r="J13" s="365">
        <f t="shared" si="6"/>
        <v>0</v>
      </c>
      <c r="K13" s="250"/>
      <c r="L13" s="250"/>
      <c r="M13" s="250"/>
      <c r="N13" s="250"/>
      <c r="O13" s="250"/>
      <c r="P13" s="250"/>
      <c r="Q13" s="250"/>
      <c r="R13" s="250"/>
      <c r="S13" s="250"/>
      <c r="T13" s="363">
        <f t="shared" si="7"/>
        <v>0</v>
      </c>
      <c r="U13" s="248">
        <f t="shared" si="2"/>
      </c>
    </row>
    <row r="14" spans="1:21" ht="15.75" customHeight="1">
      <c r="A14" s="222" t="s">
        <v>22</v>
      </c>
      <c r="B14" s="223" t="s">
        <v>145</v>
      </c>
      <c r="C14" s="363">
        <f t="shared" si="3"/>
        <v>0</v>
      </c>
      <c r="D14" s="249"/>
      <c r="E14" s="250"/>
      <c r="F14" s="250"/>
      <c r="G14" s="250"/>
      <c r="H14" s="363">
        <f t="shared" si="4"/>
        <v>0</v>
      </c>
      <c r="I14" s="363">
        <f t="shared" si="5"/>
        <v>0</v>
      </c>
      <c r="J14" s="365">
        <f t="shared" si="6"/>
        <v>0</v>
      </c>
      <c r="K14" s="250"/>
      <c r="L14" s="250"/>
      <c r="M14" s="250"/>
      <c r="N14" s="250"/>
      <c r="O14" s="250"/>
      <c r="P14" s="250"/>
      <c r="Q14" s="250"/>
      <c r="R14" s="250"/>
      <c r="S14" s="250"/>
      <c r="T14" s="363">
        <f t="shared" si="7"/>
        <v>0</v>
      </c>
      <c r="U14" s="248">
        <f t="shared" si="2"/>
      </c>
    </row>
    <row r="15" spans="1:21" ht="15.75" customHeight="1">
      <c r="A15" s="222" t="s">
        <v>23</v>
      </c>
      <c r="B15" s="224" t="s">
        <v>144</v>
      </c>
      <c r="C15" s="363">
        <f t="shared" si="3"/>
        <v>0</v>
      </c>
      <c r="D15" s="249"/>
      <c r="E15" s="250"/>
      <c r="F15" s="250"/>
      <c r="G15" s="250"/>
      <c r="H15" s="363">
        <f t="shared" si="4"/>
        <v>0</v>
      </c>
      <c r="I15" s="363">
        <f t="shared" si="5"/>
        <v>0</v>
      </c>
      <c r="J15" s="365">
        <f t="shared" si="6"/>
        <v>0</v>
      </c>
      <c r="K15" s="250"/>
      <c r="L15" s="250"/>
      <c r="M15" s="250"/>
      <c r="N15" s="250"/>
      <c r="O15" s="250"/>
      <c r="P15" s="250"/>
      <c r="Q15" s="250"/>
      <c r="R15" s="250"/>
      <c r="S15" s="250"/>
      <c r="T15" s="363">
        <f t="shared" si="7"/>
        <v>0</v>
      </c>
      <c r="U15" s="248">
        <f t="shared" si="2"/>
      </c>
    </row>
    <row r="16" spans="1:23" ht="15.75" customHeight="1">
      <c r="A16" s="222" t="s">
        <v>24</v>
      </c>
      <c r="B16" s="223" t="s">
        <v>128</v>
      </c>
      <c r="C16" s="363">
        <f t="shared" si="3"/>
        <v>0</v>
      </c>
      <c r="D16" s="249"/>
      <c r="E16" s="250"/>
      <c r="F16" s="250"/>
      <c r="G16" s="250"/>
      <c r="H16" s="363">
        <f t="shared" si="4"/>
        <v>0</v>
      </c>
      <c r="I16" s="363">
        <f t="shared" si="5"/>
        <v>0</v>
      </c>
      <c r="J16" s="365">
        <f t="shared" si="6"/>
        <v>0</v>
      </c>
      <c r="K16" s="250"/>
      <c r="L16" s="250"/>
      <c r="M16" s="250"/>
      <c r="N16" s="250"/>
      <c r="O16" s="250"/>
      <c r="P16" s="250"/>
      <c r="Q16" s="250"/>
      <c r="R16" s="250"/>
      <c r="S16" s="250"/>
      <c r="T16" s="363">
        <f t="shared" si="7"/>
        <v>0</v>
      </c>
      <c r="U16" s="248">
        <f t="shared" si="2"/>
      </c>
      <c r="V16" s="4" t="s">
        <v>2</v>
      </c>
      <c r="W16" s="35"/>
    </row>
    <row r="17" spans="1:21" ht="15.75" customHeight="1">
      <c r="A17" s="222" t="s">
        <v>25</v>
      </c>
      <c r="B17" s="223" t="s">
        <v>129</v>
      </c>
      <c r="C17" s="363">
        <f t="shared" si="3"/>
        <v>0</v>
      </c>
      <c r="D17" s="249"/>
      <c r="E17" s="250"/>
      <c r="F17" s="250"/>
      <c r="G17" s="250"/>
      <c r="H17" s="363">
        <f t="shared" si="4"/>
        <v>0</v>
      </c>
      <c r="I17" s="363">
        <f t="shared" si="5"/>
        <v>0</v>
      </c>
      <c r="J17" s="365">
        <f t="shared" si="6"/>
        <v>0</v>
      </c>
      <c r="K17" s="250"/>
      <c r="L17" s="250"/>
      <c r="M17" s="250"/>
      <c r="N17" s="250"/>
      <c r="O17" s="250"/>
      <c r="P17" s="250"/>
      <c r="Q17" s="250"/>
      <c r="R17" s="250"/>
      <c r="S17" s="250"/>
      <c r="T17" s="363">
        <f t="shared" si="7"/>
        <v>0</v>
      </c>
      <c r="U17" s="248">
        <f t="shared" si="2"/>
      </c>
    </row>
    <row r="18" spans="1:21" ht="15.75" customHeight="1">
      <c r="A18" s="222" t="s">
        <v>26</v>
      </c>
      <c r="B18" s="223" t="s">
        <v>32</v>
      </c>
      <c r="C18" s="363">
        <f t="shared" si="3"/>
        <v>0</v>
      </c>
      <c r="D18" s="249"/>
      <c r="E18" s="250"/>
      <c r="F18" s="250"/>
      <c r="G18" s="250"/>
      <c r="H18" s="363">
        <f t="shared" si="4"/>
        <v>0</v>
      </c>
      <c r="I18" s="363">
        <f t="shared" si="5"/>
        <v>0</v>
      </c>
      <c r="J18" s="365">
        <f t="shared" si="6"/>
        <v>0</v>
      </c>
      <c r="K18" s="250"/>
      <c r="L18" s="250"/>
      <c r="M18" s="250"/>
      <c r="N18" s="250"/>
      <c r="O18" s="250"/>
      <c r="P18" s="250"/>
      <c r="Q18" s="250"/>
      <c r="R18" s="250"/>
      <c r="S18" s="250"/>
      <c r="T18" s="363">
        <f t="shared" si="7"/>
        <v>0</v>
      </c>
      <c r="U18" s="248">
        <f t="shared" si="2"/>
      </c>
    </row>
    <row r="19" spans="1:21" ht="15.75" customHeight="1">
      <c r="A19" s="222" t="s">
        <v>27</v>
      </c>
      <c r="B19" s="223" t="s">
        <v>34</v>
      </c>
      <c r="C19" s="363">
        <f t="shared" si="3"/>
        <v>0</v>
      </c>
      <c r="D19" s="249"/>
      <c r="E19" s="250"/>
      <c r="F19" s="250"/>
      <c r="G19" s="250"/>
      <c r="H19" s="363">
        <f t="shared" si="4"/>
        <v>0</v>
      </c>
      <c r="I19" s="363">
        <f t="shared" si="5"/>
        <v>0</v>
      </c>
      <c r="J19" s="365">
        <f t="shared" si="6"/>
        <v>0</v>
      </c>
      <c r="K19" s="250"/>
      <c r="L19" s="250"/>
      <c r="M19" s="250"/>
      <c r="N19" s="250"/>
      <c r="O19" s="250"/>
      <c r="P19" s="250"/>
      <c r="Q19" s="250"/>
      <c r="R19" s="250"/>
      <c r="S19" s="250"/>
      <c r="T19" s="363">
        <f t="shared" si="7"/>
        <v>0</v>
      </c>
      <c r="U19" s="248">
        <f t="shared" si="2"/>
      </c>
    </row>
    <row r="20" spans="1:21" ht="15.75" customHeight="1">
      <c r="A20" s="222" t="s">
        <v>29</v>
      </c>
      <c r="B20" s="223" t="s">
        <v>35</v>
      </c>
      <c r="C20" s="363">
        <f t="shared" si="3"/>
        <v>0</v>
      </c>
      <c r="D20" s="249"/>
      <c r="E20" s="250"/>
      <c r="F20" s="250"/>
      <c r="G20" s="250"/>
      <c r="H20" s="363">
        <f t="shared" si="4"/>
        <v>0</v>
      </c>
      <c r="I20" s="363">
        <f t="shared" si="5"/>
        <v>0</v>
      </c>
      <c r="J20" s="365">
        <f t="shared" si="6"/>
        <v>0</v>
      </c>
      <c r="K20" s="250"/>
      <c r="L20" s="250"/>
      <c r="M20" s="250"/>
      <c r="N20" s="250"/>
      <c r="O20" s="250"/>
      <c r="P20" s="250"/>
      <c r="Q20" s="250"/>
      <c r="R20" s="250"/>
      <c r="S20" s="250"/>
      <c r="T20" s="363">
        <f t="shared" si="7"/>
        <v>0</v>
      </c>
      <c r="U20" s="248">
        <f t="shared" si="2"/>
      </c>
    </row>
    <row r="21" spans="1:21" ht="15.75" customHeight="1">
      <c r="A21" s="222" t="s">
        <v>30</v>
      </c>
      <c r="B21" s="223" t="s">
        <v>143</v>
      </c>
      <c r="C21" s="363">
        <f t="shared" si="3"/>
        <v>0</v>
      </c>
      <c r="D21" s="249"/>
      <c r="E21" s="250"/>
      <c r="F21" s="250"/>
      <c r="G21" s="250"/>
      <c r="H21" s="363">
        <f t="shared" si="4"/>
        <v>0</v>
      </c>
      <c r="I21" s="363">
        <f t="shared" si="5"/>
        <v>0</v>
      </c>
      <c r="J21" s="365">
        <f t="shared" si="6"/>
        <v>0</v>
      </c>
      <c r="K21" s="250"/>
      <c r="L21" s="250"/>
      <c r="M21" s="250"/>
      <c r="N21" s="250"/>
      <c r="O21" s="250"/>
      <c r="P21" s="250"/>
      <c r="Q21" s="250"/>
      <c r="R21" s="250"/>
      <c r="S21" s="250"/>
      <c r="T21" s="363">
        <f t="shared" si="7"/>
        <v>0</v>
      </c>
      <c r="U21" s="248">
        <f t="shared" si="2"/>
      </c>
    </row>
    <row r="22" spans="1:21" ht="15.75" customHeight="1">
      <c r="A22" s="222" t="s">
        <v>104</v>
      </c>
      <c r="B22" s="223" t="s">
        <v>142</v>
      </c>
      <c r="C22" s="363">
        <f t="shared" si="3"/>
        <v>0</v>
      </c>
      <c r="D22" s="249"/>
      <c r="E22" s="250"/>
      <c r="F22" s="250"/>
      <c r="G22" s="250"/>
      <c r="H22" s="363">
        <f t="shared" si="4"/>
        <v>0</v>
      </c>
      <c r="I22" s="363">
        <f t="shared" si="5"/>
        <v>0</v>
      </c>
      <c r="J22" s="365">
        <f t="shared" si="6"/>
        <v>0</v>
      </c>
      <c r="K22" s="250"/>
      <c r="L22" s="250"/>
      <c r="M22" s="250"/>
      <c r="N22" s="250"/>
      <c r="O22" s="250"/>
      <c r="P22" s="250"/>
      <c r="Q22" s="250"/>
      <c r="R22" s="250"/>
      <c r="S22" s="250"/>
      <c r="T22" s="363">
        <f t="shared" si="7"/>
        <v>0</v>
      </c>
      <c r="U22" s="248">
        <f t="shared" si="2"/>
      </c>
    </row>
    <row r="23" spans="1:21" ht="15.75" customHeight="1">
      <c r="A23" s="222" t="s">
        <v>101</v>
      </c>
      <c r="B23" s="223" t="s">
        <v>102</v>
      </c>
      <c r="C23" s="363">
        <f t="shared" si="3"/>
        <v>0</v>
      </c>
      <c r="D23" s="249"/>
      <c r="E23" s="250"/>
      <c r="F23" s="250"/>
      <c r="G23" s="250"/>
      <c r="H23" s="363">
        <f t="shared" si="4"/>
        <v>0</v>
      </c>
      <c r="I23" s="363">
        <f t="shared" si="5"/>
        <v>0</v>
      </c>
      <c r="J23" s="365">
        <f t="shared" si="6"/>
        <v>0</v>
      </c>
      <c r="K23" s="250"/>
      <c r="L23" s="250"/>
      <c r="M23" s="250"/>
      <c r="N23" s="250"/>
      <c r="O23" s="250"/>
      <c r="P23" s="250"/>
      <c r="Q23" s="250"/>
      <c r="R23" s="250"/>
      <c r="S23" s="250"/>
      <c r="T23" s="363">
        <f t="shared" si="7"/>
        <v>0</v>
      </c>
      <c r="U23" s="248">
        <f t="shared" si="2"/>
      </c>
    </row>
    <row r="24" spans="1:21" ht="15.75" customHeight="1">
      <c r="A24" s="220" t="s">
        <v>1</v>
      </c>
      <c r="B24" s="221" t="s">
        <v>90</v>
      </c>
      <c r="C24" s="364">
        <f>SUM(C25:C37)</f>
        <v>0</v>
      </c>
      <c r="D24" s="364">
        <f aca="true" t="shared" si="8" ref="D24:T24">SUM(D25:D37)</f>
        <v>0</v>
      </c>
      <c r="E24" s="364">
        <f t="shared" si="8"/>
        <v>0</v>
      </c>
      <c r="F24" s="364">
        <f t="shared" si="8"/>
        <v>0</v>
      </c>
      <c r="G24" s="364">
        <f t="shared" si="8"/>
        <v>0</v>
      </c>
      <c r="H24" s="364">
        <f t="shared" si="8"/>
        <v>0</v>
      </c>
      <c r="I24" s="364">
        <f t="shared" si="8"/>
        <v>0</v>
      </c>
      <c r="J24" s="366">
        <f t="shared" si="8"/>
        <v>0</v>
      </c>
      <c r="K24" s="364">
        <f t="shared" si="8"/>
        <v>0</v>
      </c>
      <c r="L24" s="364">
        <f t="shared" si="8"/>
        <v>0</v>
      </c>
      <c r="M24" s="364">
        <f t="shared" si="8"/>
        <v>0</v>
      </c>
      <c r="N24" s="364">
        <f t="shared" si="8"/>
        <v>0</v>
      </c>
      <c r="O24" s="364">
        <f t="shared" si="8"/>
        <v>0</v>
      </c>
      <c r="P24" s="364">
        <f t="shared" si="8"/>
        <v>0</v>
      </c>
      <c r="Q24" s="364">
        <f t="shared" si="8"/>
        <v>0</v>
      </c>
      <c r="R24" s="364">
        <f t="shared" si="8"/>
        <v>0</v>
      </c>
      <c r="S24" s="364">
        <f t="shared" si="8"/>
        <v>0</v>
      </c>
      <c r="T24" s="364">
        <f t="shared" si="8"/>
        <v>0</v>
      </c>
      <c r="U24" s="248">
        <f t="shared" si="2"/>
      </c>
    </row>
    <row r="25" spans="1:21" ht="15.75" customHeight="1">
      <c r="A25" s="48" t="s">
        <v>13</v>
      </c>
      <c r="B25" s="49" t="s">
        <v>31</v>
      </c>
      <c r="C25" s="363">
        <f t="shared" si="3"/>
        <v>0</v>
      </c>
      <c r="D25" s="249"/>
      <c r="E25" s="250"/>
      <c r="F25" s="250"/>
      <c r="G25" s="250"/>
      <c r="H25" s="363">
        <f>I25+Q25+R25+S25</f>
        <v>0</v>
      </c>
      <c r="I25" s="363">
        <f t="shared" si="5"/>
        <v>0</v>
      </c>
      <c r="J25" s="365">
        <f>K25+L25+M25</f>
        <v>0</v>
      </c>
      <c r="K25" s="250"/>
      <c r="L25" s="250"/>
      <c r="M25" s="250"/>
      <c r="N25" s="250"/>
      <c r="O25" s="250"/>
      <c r="P25" s="250"/>
      <c r="Q25" s="250"/>
      <c r="R25" s="250"/>
      <c r="S25" s="250"/>
      <c r="T25" s="363">
        <f>SUM(N25:S25)</f>
        <v>0</v>
      </c>
      <c r="U25" s="248">
        <f t="shared" si="2"/>
      </c>
    </row>
    <row r="26" spans="1:21" ht="15.75" customHeight="1">
      <c r="A26" s="48" t="s">
        <v>14</v>
      </c>
      <c r="B26" s="184" t="s">
        <v>33</v>
      </c>
      <c r="C26" s="363">
        <f t="shared" si="3"/>
        <v>0</v>
      </c>
      <c r="D26" s="249"/>
      <c r="E26" s="250"/>
      <c r="F26" s="250"/>
      <c r="G26" s="250"/>
      <c r="H26" s="363">
        <f aca="true" t="shared" si="9" ref="H26:H37">I26+Q26+R26+S26</f>
        <v>0</v>
      </c>
      <c r="I26" s="363">
        <f t="shared" si="5"/>
        <v>0</v>
      </c>
      <c r="J26" s="365">
        <f aca="true" t="shared" si="10" ref="J26:J37">K26+L26+M26</f>
        <v>0</v>
      </c>
      <c r="K26" s="250"/>
      <c r="L26" s="250"/>
      <c r="M26" s="250"/>
      <c r="N26" s="250"/>
      <c r="O26" s="250"/>
      <c r="P26" s="250"/>
      <c r="Q26" s="250"/>
      <c r="R26" s="250"/>
      <c r="S26" s="250"/>
      <c r="T26" s="363">
        <f aca="true" t="shared" si="11" ref="T26:T37">SUM(N26:S26)</f>
        <v>0</v>
      </c>
      <c r="U26" s="248">
        <f t="shared" si="2"/>
      </c>
    </row>
    <row r="27" spans="1:21" ht="15.75" customHeight="1">
      <c r="A27" s="48" t="s">
        <v>19</v>
      </c>
      <c r="B27" s="185" t="s">
        <v>141</v>
      </c>
      <c r="C27" s="363">
        <f t="shared" si="3"/>
        <v>0</v>
      </c>
      <c r="D27" s="249"/>
      <c r="E27" s="250"/>
      <c r="F27" s="250"/>
      <c r="G27" s="250"/>
      <c r="H27" s="363">
        <f t="shared" si="9"/>
        <v>0</v>
      </c>
      <c r="I27" s="363">
        <f t="shared" si="5"/>
        <v>0</v>
      </c>
      <c r="J27" s="365">
        <f t="shared" si="10"/>
        <v>0</v>
      </c>
      <c r="K27" s="250"/>
      <c r="L27" s="250"/>
      <c r="M27" s="250"/>
      <c r="N27" s="250"/>
      <c r="O27" s="250"/>
      <c r="P27" s="250"/>
      <c r="Q27" s="250"/>
      <c r="R27" s="250"/>
      <c r="S27" s="250"/>
      <c r="T27" s="363">
        <f t="shared" si="11"/>
        <v>0</v>
      </c>
      <c r="U27" s="248">
        <f t="shared" si="2"/>
      </c>
    </row>
    <row r="28" spans="1:21" ht="15.75" customHeight="1">
      <c r="A28" s="48" t="s">
        <v>22</v>
      </c>
      <c r="B28" s="49" t="s">
        <v>145</v>
      </c>
      <c r="C28" s="363">
        <f t="shared" si="3"/>
        <v>0</v>
      </c>
      <c r="D28" s="249"/>
      <c r="E28" s="250"/>
      <c r="F28" s="250"/>
      <c r="G28" s="250"/>
      <c r="H28" s="363">
        <f t="shared" si="9"/>
        <v>0</v>
      </c>
      <c r="I28" s="363">
        <f t="shared" si="5"/>
        <v>0</v>
      </c>
      <c r="J28" s="365">
        <f t="shared" si="10"/>
        <v>0</v>
      </c>
      <c r="K28" s="250"/>
      <c r="L28" s="250"/>
      <c r="M28" s="250"/>
      <c r="N28" s="250"/>
      <c r="O28" s="250"/>
      <c r="P28" s="250"/>
      <c r="Q28" s="250"/>
      <c r="R28" s="250"/>
      <c r="S28" s="250"/>
      <c r="T28" s="363">
        <f t="shared" si="11"/>
        <v>0</v>
      </c>
      <c r="U28" s="248">
        <f t="shared" si="2"/>
      </c>
    </row>
    <row r="29" spans="1:21" ht="15.75" customHeight="1">
      <c r="A29" s="48" t="s">
        <v>23</v>
      </c>
      <c r="B29" s="52" t="s">
        <v>144</v>
      </c>
      <c r="C29" s="363">
        <f t="shared" si="3"/>
        <v>0</v>
      </c>
      <c r="D29" s="249"/>
      <c r="E29" s="250"/>
      <c r="F29" s="250"/>
      <c r="G29" s="250"/>
      <c r="H29" s="363">
        <f t="shared" si="9"/>
        <v>0</v>
      </c>
      <c r="I29" s="363">
        <f t="shared" si="5"/>
        <v>0</v>
      </c>
      <c r="J29" s="365">
        <f t="shared" si="10"/>
        <v>0</v>
      </c>
      <c r="K29" s="250"/>
      <c r="L29" s="250"/>
      <c r="M29" s="250"/>
      <c r="N29" s="250"/>
      <c r="O29" s="250"/>
      <c r="P29" s="250"/>
      <c r="Q29" s="250"/>
      <c r="R29" s="250"/>
      <c r="S29" s="250"/>
      <c r="T29" s="363">
        <f t="shared" si="11"/>
        <v>0</v>
      </c>
      <c r="U29" s="248">
        <f t="shared" si="2"/>
      </c>
    </row>
    <row r="30" spans="1:21" ht="15.75" customHeight="1">
      <c r="A30" s="48" t="s">
        <v>24</v>
      </c>
      <c r="B30" s="49" t="s">
        <v>128</v>
      </c>
      <c r="C30" s="363">
        <f t="shared" si="3"/>
        <v>0</v>
      </c>
      <c r="D30" s="249"/>
      <c r="E30" s="250"/>
      <c r="F30" s="250"/>
      <c r="G30" s="250"/>
      <c r="H30" s="363">
        <f t="shared" si="9"/>
        <v>0</v>
      </c>
      <c r="I30" s="363">
        <f t="shared" si="5"/>
        <v>0</v>
      </c>
      <c r="J30" s="365">
        <f t="shared" si="10"/>
        <v>0</v>
      </c>
      <c r="K30" s="250"/>
      <c r="L30" s="250"/>
      <c r="M30" s="250"/>
      <c r="N30" s="250"/>
      <c r="O30" s="250"/>
      <c r="P30" s="250"/>
      <c r="Q30" s="250"/>
      <c r="R30" s="250"/>
      <c r="S30" s="250"/>
      <c r="T30" s="363">
        <f t="shared" si="11"/>
        <v>0</v>
      </c>
      <c r="U30" s="248">
        <f t="shared" si="2"/>
      </c>
    </row>
    <row r="31" spans="1:21" ht="15.75" customHeight="1">
      <c r="A31" s="48" t="s">
        <v>25</v>
      </c>
      <c r="B31" s="49" t="s">
        <v>129</v>
      </c>
      <c r="C31" s="363">
        <f t="shared" si="3"/>
        <v>0</v>
      </c>
      <c r="D31" s="249"/>
      <c r="E31" s="250"/>
      <c r="F31" s="250"/>
      <c r="G31" s="250"/>
      <c r="H31" s="363">
        <f t="shared" si="9"/>
        <v>0</v>
      </c>
      <c r="I31" s="363">
        <f t="shared" si="5"/>
        <v>0</v>
      </c>
      <c r="J31" s="365">
        <f t="shared" si="10"/>
        <v>0</v>
      </c>
      <c r="K31" s="250"/>
      <c r="L31" s="250"/>
      <c r="M31" s="250"/>
      <c r="N31" s="250"/>
      <c r="O31" s="250"/>
      <c r="P31" s="250"/>
      <c r="Q31" s="250"/>
      <c r="R31" s="250"/>
      <c r="S31" s="250"/>
      <c r="T31" s="363">
        <f t="shared" si="11"/>
        <v>0</v>
      </c>
      <c r="U31" s="248">
        <f t="shared" si="2"/>
      </c>
    </row>
    <row r="32" spans="1:21" ht="15.75" customHeight="1">
      <c r="A32" s="48" t="s">
        <v>26</v>
      </c>
      <c r="B32" s="49" t="s">
        <v>32</v>
      </c>
      <c r="C32" s="363">
        <f t="shared" si="3"/>
        <v>0</v>
      </c>
      <c r="D32" s="249"/>
      <c r="E32" s="250"/>
      <c r="F32" s="250"/>
      <c r="G32" s="250"/>
      <c r="H32" s="363">
        <f t="shared" si="9"/>
        <v>0</v>
      </c>
      <c r="I32" s="363">
        <f t="shared" si="5"/>
        <v>0</v>
      </c>
      <c r="J32" s="365">
        <f t="shared" si="10"/>
        <v>0</v>
      </c>
      <c r="K32" s="250"/>
      <c r="L32" s="250"/>
      <c r="M32" s="250"/>
      <c r="N32" s="250"/>
      <c r="O32" s="250"/>
      <c r="P32" s="250"/>
      <c r="Q32" s="250"/>
      <c r="R32" s="250"/>
      <c r="S32" s="250"/>
      <c r="T32" s="363">
        <f t="shared" si="11"/>
        <v>0</v>
      </c>
      <c r="U32" s="248">
        <f t="shared" si="2"/>
      </c>
    </row>
    <row r="33" spans="1:21" ht="15.75" customHeight="1">
      <c r="A33" s="48" t="s">
        <v>27</v>
      </c>
      <c r="B33" s="49" t="s">
        <v>34</v>
      </c>
      <c r="C33" s="363">
        <f t="shared" si="3"/>
        <v>0</v>
      </c>
      <c r="D33" s="249"/>
      <c r="E33" s="250"/>
      <c r="F33" s="250"/>
      <c r="G33" s="250"/>
      <c r="H33" s="363">
        <f t="shared" si="9"/>
        <v>0</v>
      </c>
      <c r="I33" s="363">
        <f t="shared" si="5"/>
        <v>0</v>
      </c>
      <c r="J33" s="365">
        <f t="shared" si="10"/>
        <v>0</v>
      </c>
      <c r="K33" s="250"/>
      <c r="L33" s="250"/>
      <c r="M33" s="250"/>
      <c r="N33" s="250"/>
      <c r="O33" s="250"/>
      <c r="P33" s="250"/>
      <c r="Q33" s="250"/>
      <c r="R33" s="250"/>
      <c r="S33" s="250"/>
      <c r="T33" s="363">
        <f t="shared" si="11"/>
        <v>0</v>
      </c>
      <c r="U33" s="248">
        <f t="shared" si="2"/>
      </c>
    </row>
    <row r="34" spans="1:21" ht="15.75" customHeight="1">
      <c r="A34" s="48" t="s">
        <v>29</v>
      </c>
      <c r="B34" s="49" t="s">
        <v>35</v>
      </c>
      <c r="C34" s="363">
        <f t="shared" si="3"/>
        <v>0</v>
      </c>
      <c r="D34" s="249"/>
      <c r="E34" s="250"/>
      <c r="F34" s="250"/>
      <c r="G34" s="250"/>
      <c r="H34" s="363">
        <f t="shared" si="9"/>
        <v>0</v>
      </c>
      <c r="I34" s="363">
        <f t="shared" si="5"/>
        <v>0</v>
      </c>
      <c r="J34" s="365">
        <f t="shared" si="10"/>
        <v>0</v>
      </c>
      <c r="K34" s="250"/>
      <c r="L34" s="250"/>
      <c r="M34" s="250"/>
      <c r="N34" s="250"/>
      <c r="O34" s="250"/>
      <c r="P34" s="250"/>
      <c r="Q34" s="250"/>
      <c r="R34" s="250"/>
      <c r="S34" s="250"/>
      <c r="T34" s="363">
        <f t="shared" si="11"/>
        <v>0</v>
      </c>
      <c r="U34" s="248">
        <f t="shared" si="2"/>
      </c>
    </row>
    <row r="35" spans="1:21" ht="15.75" customHeight="1">
      <c r="A35" s="48" t="s">
        <v>30</v>
      </c>
      <c r="B35" s="49" t="s">
        <v>143</v>
      </c>
      <c r="C35" s="363">
        <f t="shared" si="3"/>
        <v>0</v>
      </c>
      <c r="D35" s="249"/>
      <c r="E35" s="250"/>
      <c r="F35" s="250"/>
      <c r="G35" s="250"/>
      <c r="H35" s="363">
        <f t="shared" si="9"/>
        <v>0</v>
      </c>
      <c r="I35" s="363">
        <f t="shared" si="5"/>
        <v>0</v>
      </c>
      <c r="J35" s="365">
        <f t="shared" si="10"/>
        <v>0</v>
      </c>
      <c r="K35" s="250"/>
      <c r="L35" s="250"/>
      <c r="M35" s="250"/>
      <c r="N35" s="250"/>
      <c r="O35" s="250"/>
      <c r="P35" s="250"/>
      <c r="Q35" s="250"/>
      <c r="R35" s="250"/>
      <c r="S35" s="250"/>
      <c r="T35" s="363">
        <f t="shared" si="11"/>
        <v>0</v>
      </c>
      <c r="U35" s="248">
        <f t="shared" si="2"/>
      </c>
    </row>
    <row r="36" spans="1:21" ht="15.75" customHeight="1">
      <c r="A36" s="48" t="s">
        <v>104</v>
      </c>
      <c r="B36" s="49" t="s">
        <v>142</v>
      </c>
      <c r="C36" s="363">
        <f t="shared" si="3"/>
        <v>0</v>
      </c>
      <c r="D36" s="249"/>
      <c r="E36" s="250"/>
      <c r="F36" s="250"/>
      <c r="G36" s="250"/>
      <c r="H36" s="363">
        <f t="shared" si="9"/>
        <v>0</v>
      </c>
      <c r="I36" s="363">
        <f t="shared" si="5"/>
        <v>0</v>
      </c>
      <c r="J36" s="365">
        <f t="shared" si="10"/>
        <v>0</v>
      </c>
      <c r="K36" s="250"/>
      <c r="L36" s="250"/>
      <c r="M36" s="250"/>
      <c r="N36" s="250"/>
      <c r="O36" s="250"/>
      <c r="P36" s="250"/>
      <c r="Q36" s="250"/>
      <c r="R36" s="250"/>
      <c r="S36" s="250"/>
      <c r="T36" s="363">
        <f t="shared" si="11"/>
        <v>0</v>
      </c>
      <c r="U36" s="248">
        <f t="shared" si="2"/>
      </c>
    </row>
    <row r="37" spans="1:21" ht="15.75" customHeight="1">
      <c r="A37" s="48" t="s">
        <v>101</v>
      </c>
      <c r="B37" s="49" t="s">
        <v>102</v>
      </c>
      <c r="C37" s="363">
        <f t="shared" si="3"/>
        <v>0</v>
      </c>
      <c r="D37" s="249"/>
      <c r="E37" s="250"/>
      <c r="F37" s="250"/>
      <c r="G37" s="250"/>
      <c r="H37" s="363">
        <f t="shared" si="9"/>
        <v>0</v>
      </c>
      <c r="I37" s="363">
        <f t="shared" si="5"/>
        <v>0</v>
      </c>
      <c r="J37" s="365">
        <f t="shared" si="10"/>
        <v>0</v>
      </c>
      <c r="K37" s="250"/>
      <c r="L37" s="250"/>
      <c r="M37" s="250"/>
      <c r="N37" s="250"/>
      <c r="O37" s="250"/>
      <c r="P37" s="250"/>
      <c r="Q37" s="250"/>
      <c r="R37" s="250"/>
      <c r="S37" s="250"/>
      <c r="T37" s="363">
        <f t="shared" si="11"/>
        <v>0</v>
      </c>
      <c r="U37" s="248">
        <f t="shared" si="2"/>
      </c>
    </row>
    <row r="38" spans="1:21" s="5" customFormat="1" ht="20.25" customHeight="1">
      <c r="A38" s="502" t="str">
        <f>TT!C7</f>
        <v>Kon Tum, ngày 03 tháng 02 năm 2020</v>
      </c>
      <c r="B38" s="503"/>
      <c r="C38" s="503"/>
      <c r="D38" s="503"/>
      <c r="E38" s="503"/>
      <c r="F38" s="240"/>
      <c r="G38" s="240"/>
      <c r="H38" s="240"/>
      <c r="I38" s="241"/>
      <c r="J38" s="241"/>
      <c r="K38" s="241"/>
      <c r="L38" s="241"/>
      <c r="M38" s="241"/>
      <c r="N38" s="504" t="str">
        <f>TT!C4</f>
        <v>Kon Tum, ngày 03 tháng 02 năm 2020</v>
      </c>
      <c r="O38" s="505"/>
      <c r="P38" s="505"/>
      <c r="Q38" s="505"/>
      <c r="R38" s="505"/>
      <c r="S38" s="505"/>
      <c r="T38" s="505"/>
      <c r="U38" s="505"/>
    </row>
    <row r="39" spans="1:21" ht="15.75" customHeight="1">
      <c r="A39" s="506" t="s">
        <v>299</v>
      </c>
      <c r="B39" s="507"/>
      <c r="C39" s="507"/>
      <c r="D39" s="507"/>
      <c r="E39" s="507"/>
      <c r="F39" s="242"/>
      <c r="G39" s="242"/>
      <c r="H39" s="242"/>
      <c r="I39" s="183"/>
      <c r="J39" s="183"/>
      <c r="K39" s="183"/>
      <c r="L39" s="183"/>
      <c r="M39" s="183"/>
      <c r="N39" s="508" t="str">
        <f>TT!C5</f>
        <v>CỤC TRƯỞNG</v>
      </c>
      <c r="O39" s="508"/>
      <c r="P39" s="508"/>
      <c r="Q39" s="508"/>
      <c r="R39" s="508"/>
      <c r="S39" s="508"/>
      <c r="T39" s="508"/>
      <c r="U39" s="508"/>
    </row>
    <row r="40" spans="1:21" ht="80.25" customHeight="1">
      <c r="A40" s="243"/>
      <c r="B40" s="243"/>
      <c r="C40" s="243"/>
      <c r="D40" s="243"/>
      <c r="E40" s="243"/>
      <c r="F40" s="177"/>
      <c r="G40" s="177"/>
      <c r="H40" s="177"/>
      <c r="I40" s="183"/>
      <c r="J40" s="183"/>
      <c r="K40" s="183"/>
      <c r="L40" s="183"/>
      <c r="M40" s="183"/>
      <c r="N40" s="183"/>
      <c r="O40" s="183"/>
      <c r="P40" s="177"/>
      <c r="Q40" s="244"/>
      <c r="R40" s="177"/>
      <c r="S40" s="183"/>
      <c r="T40" s="179"/>
      <c r="U40" s="179"/>
    </row>
    <row r="41" spans="1:21" ht="15.75" customHeight="1">
      <c r="A41" s="509" t="str">
        <f>TT!C6</f>
        <v>PHẠM ANH VŨ</v>
      </c>
      <c r="B41" s="509"/>
      <c r="C41" s="509"/>
      <c r="D41" s="509"/>
      <c r="E41" s="509"/>
      <c r="F41" s="245" t="s">
        <v>2</v>
      </c>
      <c r="G41" s="245"/>
      <c r="H41" s="245"/>
      <c r="I41" s="245"/>
      <c r="J41" s="245"/>
      <c r="K41" s="245"/>
      <c r="L41" s="245"/>
      <c r="M41" s="245"/>
      <c r="N41" s="510" t="str">
        <f>TT!C3</f>
        <v>CAO MINH HOÀNG TÙNG</v>
      </c>
      <c r="O41" s="510"/>
      <c r="P41" s="510"/>
      <c r="Q41" s="510"/>
      <c r="R41" s="510"/>
      <c r="S41" s="510"/>
      <c r="T41" s="510"/>
      <c r="U41" s="510"/>
    </row>
    <row r="42" spans="1:21" ht="15.75">
      <c r="A42" s="28"/>
      <c r="B42" s="28"/>
      <c r="C42" s="28"/>
      <c r="D42" s="28"/>
      <c r="E42" s="28"/>
      <c r="F42" s="28"/>
      <c r="G42" s="28"/>
      <c r="H42" s="28"/>
      <c r="I42" s="28"/>
      <c r="J42" s="28"/>
      <c r="K42" s="28"/>
      <c r="L42" s="28"/>
      <c r="M42" s="29"/>
      <c r="N42" s="29"/>
      <c r="O42" s="29"/>
      <c r="P42" s="29"/>
      <c r="Q42" s="29"/>
      <c r="R42" s="29"/>
      <c r="S42" s="29"/>
      <c r="T42" s="29"/>
      <c r="U42" s="29"/>
    </row>
  </sheetData>
  <sheetProtection formatCells="0" formatColumns="0" formatRows="0" insertRows="0"/>
  <mergeCells count="34">
    <mergeCell ref="A38:E38"/>
    <mergeCell ref="N38:U38"/>
    <mergeCell ref="A39:E39"/>
    <mergeCell ref="N39:U39"/>
    <mergeCell ref="A41:E41"/>
    <mergeCell ref="N41:U41"/>
    <mergeCell ref="T3:T7"/>
    <mergeCell ref="U3:U7"/>
    <mergeCell ref="D4:D7"/>
    <mergeCell ref="E4:E7"/>
    <mergeCell ref="I4:I7"/>
    <mergeCell ref="I3:S3"/>
    <mergeCell ref="S4:S7"/>
    <mergeCell ref="J5:J7"/>
    <mergeCell ref="K5:M6"/>
    <mergeCell ref="N5:N7"/>
    <mergeCell ref="P1:U1"/>
    <mergeCell ref="Q4:Q7"/>
    <mergeCell ref="R4:R7"/>
    <mergeCell ref="E1:O1"/>
    <mergeCell ref="A1:D1"/>
    <mergeCell ref="D3:E3"/>
    <mergeCell ref="F3:F7"/>
    <mergeCell ref="G3:G7"/>
    <mergeCell ref="P2:U2"/>
    <mergeCell ref="B3:B7"/>
    <mergeCell ref="O5:O7"/>
    <mergeCell ref="P5:P7"/>
    <mergeCell ref="A8:B8"/>
    <mergeCell ref="A9:B9"/>
    <mergeCell ref="H3:H7"/>
    <mergeCell ref="C3:C7"/>
    <mergeCell ref="J4:P4"/>
    <mergeCell ref="A3:A7"/>
  </mergeCells>
  <printOptions/>
  <pageMargins left="0.393700787401575" right="0.393700787401575" top="0.393700787401575" bottom="0.393700787401575" header="0.31496062992126" footer="0.31496062992126"/>
  <pageSetup horizontalDpi="600" verticalDpi="600" orientation="landscape" paperSize="9" scale="66"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V39"/>
  <sheetViews>
    <sheetView view="pageBreakPreview" zoomScaleSheetLayoutView="100" zoomScalePageLayoutView="0" workbookViewId="0" topLeftCell="A16">
      <selection activeCell="I34" sqref="I34"/>
    </sheetView>
  </sheetViews>
  <sheetFormatPr defaultColWidth="9.00390625" defaultRowHeight="15.75"/>
  <cols>
    <col min="1" max="1" width="3.50390625" style="4" customWidth="1"/>
    <col min="2" max="2" width="25.875" style="4" customWidth="1"/>
    <col min="3" max="3" width="6.25390625" style="4" customWidth="1"/>
    <col min="4" max="4" width="5.875" style="4" customWidth="1"/>
    <col min="5" max="5" width="8.125" style="4" customWidth="1"/>
    <col min="6" max="6" width="4.875" style="4" customWidth="1"/>
    <col min="7" max="7" width="4.625" style="4" customWidth="1"/>
    <col min="8" max="8" width="6.50390625" style="4" customWidth="1"/>
    <col min="9" max="9" width="6.125" style="4" customWidth="1"/>
    <col min="10" max="10" width="7.625" style="4" customWidth="1"/>
    <col min="11" max="11" width="6.875" style="4" customWidth="1"/>
    <col min="12" max="12" width="6.75390625" style="8" customWidth="1"/>
    <col min="13" max="13" width="7.625" style="8" customWidth="1"/>
    <col min="14" max="14" width="6.75390625" style="8" customWidth="1"/>
    <col min="15" max="16" width="5.25390625" style="8" customWidth="1"/>
    <col min="17" max="17" width="5.625" style="8" customWidth="1"/>
    <col min="18" max="18" width="7.875" style="8" customWidth="1"/>
    <col min="19" max="19" width="5.75390625" style="8" customWidth="1"/>
    <col min="20" max="20" width="6.00390625" style="8" customWidth="1"/>
    <col min="21" max="21" width="5.50390625" style="8" customWidth="1"/>
    <col min="22" max="22" width="7.00390625" style="8" customWidth="1"/>
    <col min="23" max="16384" width="9.00390625" style="4" customWidth="1"/>
  </cols>
  <sheetData>
    <row r="1" spans="1:22" ht="66.75" customHeight="1">
      <c r="A1" s="492" t="s">
        <v>151</v>
      </c>
      <c r="B1" s="492"/>
      <c r="C1" s="492"/>
      <c r="D1" s="492"/>
      <c r="E1" s="521" t="s">
        <v>121</v>
      </c>
      <c r="F1" s="521"/>
      <c r="G1" s="521"/>
      <c r="H1" s="521"/>
      <c r="I1" s="521"/>
      <c r="J1" s="521"/>
      <c r="K1" s="521"/>
      <c r="L1" s="521"/>
      <c r="M1" s="521"/>
      <c r="N1" s="521"/>
      <c r="O1" s="521"/>
      <c r="P1" s="521"/>
      <c r="Q1" s="525" t="s">
        <v>150</v>
      </c>
      <c r="R1" s="526"/>
      <c r="S1" s="526"/>
      <c r="T1" s="526"/>
      <c r="U1" s="526"/>
      <c r="V1" s="526"/>
    </row>
    <row r="2" spans="1:22" ht="15.75" customHeight="1">
      <c r="A2" s="25"/>
      <c r="B2" s="27"/>
      <c r="C2" s="27"/>
      <c r="D2" s="27"/>
      <c r="E2" s="6"/>
      <c r="F2" s="6"/>
      <c r="G2" s="6"/>
      <c r="H2" s="37"/>
      <c r="I2" s="39">
        <f>COUNTBLANK(E9:V37)</f>
        <v>522</v>
      </c>
      <c r="J2" s="39">
        <f>COUNTA(E9:V37)</f>
        <v>0</v>
      </c>
      <c r="K2" s="39">
        <f>I2+J2</f>
        <v>522</v>
      </c>
      <c r="L2" s="41"/>
      <c r="M2" s="26"/>
      <c r="N2" s="26"/>
      <c r="O2" s="26"/>
      <c r="P2" s="26"/>
      <c r="Q2" s="517" t="s">
        <v>122</v>
      </c>
      <c r="R2" s="517"/>
      <c r="S2" s="517"/>
      <c r="T2" s="517"/>
      <c r="U2" s="517"/>
      <c r="V2" s="517"/>
    </row>
    <row r="3" spans="1:22" s="11" customFormat="1" ht="15.75" customHeight="1">
      <c r="A3" s="534" t="s">
        <v>21</v>
      </c>
      <c r="B3" s="535"/>
      <c r="C3" s="540" t="s">
        <v>132</v>
      </c>
      <c r="D3" s="522" t="s">
        <v>134</v>
      </c>
      <c r="E3" s="527" t="s">
        <v>4</v>
      </c>
      <c r="F3" s="528"/>
      <c r="G3" s="512" t="s">
        <v>36</v>
      </c>
      <c r="H3" s="518" t="s">
        <v>82</v>
      </c>
      <c r="I3" s="531" t="s">
        <v>37</v>
      </c>
      <c r="J3" s="532"/>
      <c r="K3" s="532"/>
      <c r="L3" s="532"/>
      <c r="M3" s="532"/>
      <c r="N3" s="532"/>
      <c r="O3" s="532"/>
      <c r="P3" s="532"/>
      <c r="Q3" s="532"/>
      <c r="R3" s="532"/>
      <c r="S3" s="532"/>
      <c r="T3" s="533"/>
      <c r="U3" s="512" t="s">
        <v>103</v>
      </c>
      <c r="V3" s="511" t="s">
        <v>108</v>
      </c>
    </row>
    <row r="4" spans="1:22" s="12" customFormat="1" ht="15.75" customHeight="1">
      <c r="A4" s="536"/>
      <c r="B4" s="537"/>
      <c r="C4" s="541"/>
      <c r="D4" s="523"/>
      <c r="E4" s="522" t="s">
        <v>137</v>
      </c>
      <c r="F4" s="522" t="s">
        <v>62</v>
      </c>
      <c r="G4" s="513"/>
      <c r="H4" s="519"/>
      <c r="I4" s="515" t="s">
        <v>37</v>
      </c>
      <c r="J4" s="527" t="s">
        <v>38</v>
      </c>
      <c r="K4" s="529"/>
      <c r="L4" s="529"/>
      <c r="M4" s="529"/>
      <c r="N4" s="529"/>
      <c r="O4" s="529"/>
      <c r="P4" s="529"/>
      <c r="Q4" s="528"/>
      <c r="R4" s="518" t="s">
        <v>139</v>
      </c>
      <c r="S4" s="515" t="s">
        <v>148</v>
      </c>
      <c r="T4" s="518" t="s">
        <v>81</v>
      </c>
      <c r="U4" s="513"/>
      <c r="V4" s="511"/>
    </row>
    <row r="5" spans="1:22" s="11" customFormat="1" ht="15.75" customHeight="1">
      <c r="A5" s="536"/>
      <c r="B5" s="537"/>
      <c r="C5" s="541"/>
      <c r="D5" s="523"/>
      <c r="E5" s="523"/>
      <c r="F5" s="523"/>
      <c r="G5" s="513"/>
      <c r="H5" s="519"/>
      <c r="I5" s="530"/>
      <c r="J5" s="515" t="s">
        <v>61</v>
      </c>
      <c r="K5" s="527" t="s">
        <v>75</v>
      </c>
      <c r="L5" s="529"/>
      <c r="M5" s="529"/>
      <c r="N5" s="529"/>
      <c r="O5" s="529"/>
      <c r="P5" s="529"/>
      <c r="Q5" s="528"/>
      <c r="R5" s="519"/>
      <c r="S5" s="530"/>
      <c r="T5" s="519"/>
      <c r="U5" s="513"/>
      <c r="V5" s="511"/>
    </row>
    <row r="6" spans="1:22" s="11" customFormat="1" ht="15.75" customHeight="1">
      <c r="A6" s="536"/>
      <c r="B6" s="537"/>
      <c r="C6" s="541"/>
      <c r="D6" s="523"/>
      <c r="E6" s="523"/>
      <c r="F6" s="523"/>
      <c r="G6" s="513"/>
      <c r="H6" s="519"/>
      <c r="I6" s="530"/>
      <c r="J6" s="530"/>
      <c r="K6" s="515" t="s">
        <v>96</v>
      </c>
      <c r="L6" s="527" t="s">
        <v>75</v>
      </c>
      <c r="M6" s="529"/>
      <c r="N6" s="528"/>
      <c r="O6" s="515" t="s">
        <v>42</v>
      </c>
      <c r="P6" s="515" t="s">
        <v>147</v>
      </c>
      <c r="Q6" s="515" t="s">
        <v>46</v>
      </c>
      <c r="R6" s="519"/>
      <c r="S6" s="530"/>
      <c r="T6" s="519"/>
      <c r="U6" s="513"/>
      <c r="V6" s="511"/>
    </row>
    <row r="7" spans="1:22" s="11" customFormat="1" ht="44.25" customHeight="1">
      <c r="A7" s="538"/>
      <c r="B7" s="539"/>
      <c r="C7" s="542"/>
      <c r="D7" s="524"/>
      <c r="E7" s="524"/>
      <c r="F7" s="524"/>
      <c r="G7" s="514"/>
      <c r="H7" s="520"/>
      <c r="I7" s="516"/>
      <c r="J7" s="516"/>
      <c r="K7" s="516"/>
      <c r="L7" s="44" t="s">
        <v>39</v>
      </c>
      <c r="M7" s="44" t="s">
        <v>40</v>
      </c>
      <c r="N7" s="44" t="s">
        <v>53</v>
      </c>
      <c r="O7" s="516"/>
      <c r="P7" s="516"/>
      <c r="Q7" s="516"/>
      <c r="R7" s="520"/>
      <c r="S7" s="516"/>
      <c r="T7" s="520"/>
      <c r="U7" s="514"/>
      <c r="V7" s="511"/>
    </row>
    <row r="8" spans="1:22" ht="14.25" customHeight="1">
      <c r="A8" s="527" t="s">
        <v>3</v>
      </c>
      <c r="B8" s="528"/>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2" ht="14.25" customHeight="1">
      <c r="A9" s="527" t="s">
        <v>10</v>
      </c>
      <c r="B9" s="528"/>
      <c r="C9" s="46"/>
      <c r="D9" s="46"/>
      <c r="E9" s="46"/>
      <c r="F9" s="46"/>
      <c r="G9" s="46"/>
      <c r="H9" s="46"/>
      <c r="I9" s="46"/>
      <c r="J9" s="46"/>
      <c r="K9" s="46"/>
      <c r="L9" s="46"/>
      <c r="M9" s="46"/>
      <c r="N9" s="46"/>
      <c r="O9" s="46"/>
      <c r="P9" s="46"/>
      <c r="Q9" s="46"/>
      <c r="R9" s="46"/>
      <c r="S9" s="46"/>
      <c r="T9" s="46"/>
      <c r="U9" s="46"/>
      <c r="V9" s="46"/>
    </row>
    <row r="10" spans="1:22" ht="14.25" customHeight="1">
      <c r="A10" s="44" t="s">
        <v>0</v>
      </c>
      <c r="B10" s="47" t="s">
        <v>89</v>
      </c>
      <c r="C10" s="46"/>
      <c r="D10" s="46"/>
      <c r="E10" s="46"/>
      <c r="F10" s="46"/>
      <c r="G10" s="46"/>
      <c r="H10" s="46"/>
      <c r="I10" s="46"/>
      <c r="J10" s="46"/>
      <c r="K10" s="46"/>
      <c r="L10" s="46"/>
      <c r="M10" s="46"/>
      <c r="N10" s="46"/>
      <c r="O10" s="46"/>
      <c r="P10" s="46"/>
      <c r="Q10" s="46"/>
      <c r="R10" s="46"/>
      <c r="S10" s="46"/>
      <c r="T10" s="46"/>
      <c r="U10" s="46"/>
      <c r="V10" s="46"/>
    </row>
    <row r="11" spans="1:22" ht="14.25" customHeight="1">
      <c r="A11" s="48" t="s">
        <v>13</v>
      </c>
      <c r="B11" s="49" t="s">
        <v>31</v>
      </c>
      <c r="C11" s="46"/>
      <c r="D11" s="46"/>
      <c r="E11" s="46"/>
      <c r="F11" s="46"/>
      <c r="G11" s="46"/>
      <c r="H11" s="46"/>
      <c r="I11" s="46"/>
      <c r="J11" s="46"/>
      <c r="K11" s="46"/>
      <c r="L11" s="46"/>
      <c r="M11" s="46"/>
      <c r="N11" s="46"/>
      <c r="O11" s="46"/>
      <c r="P11" s="46"/>
      <c r="Q11" s="46"/>
      <c r="R11" s="46"/>
      <c r="S11" s="46"/>
      <c r="T11" s="46"/>
      <c r="U11" s="46"/>
      <c r="V11" s="46"/>
    </row>
    <row r="12" spans="1:22" ht="14.25" customHeight="1">
      <c r="A12" s="48" t="s">
        <v>14</v>
      </c>
      <c r="B12" s="50" t="s">
        <v>33</v>
      </c>
      <c r="C12" s="46"/>
      <c r="D12" s="46"/>
      <c r="E12" s="46"/>
      <c r="F12" s="46"/>
      <c r="G12" s="46"/>
      <c r="H12" s="46"/>
      <c r="I12" s="46"/>
      <c r="J12" s="46"/>
      <c r="K12" s="46"/>
      <c r="L12" s="46"/>
      <c r="M12" s="46"/>
      <c r="N12" s="46"/>
      <c r="O12" s="46"/>
      <c r="P12" s="46"/>
      <c r="Q12" s="46"/>
      <c r="R12" s="46"/>
      <c r="S12" s="46"/>
      <c r="T12" s="46"/>
      <c r="U12" s="46"/>
      <c r="V12" s="46"/>
    </row>
    <row r="13" spans="1:22" ht="14.25" customHeight="1">
      <c r="A13" s="48" t="s">
        <v>19</v>
      </c>
      <c r="B13" s="51" t="s">
        <v>141</v>
      </c>
      <c r="C13" s="46"/>
      <c r="D13" s="46"/>
      <c r="E13" s="46"/>
      <c r="F13" s="46"/>
      <c r="G13" s="46"/>
      <c r="H13" s="46"/>
      <c r="I13" s="46"/>
      <c r="J13" s="46"/>
      <c r="K13" s="46"/>
      <c r="L13" s="46"/>
      <c r="M13" s="46"/>
      <c r="N13" s="46"/>
      <c r="O13" s="46"/>
      <c r="P13" s="46"/>
      <c r="Q13" s="46"/>
      <c r="R13" s="46"/>
      <c r="S13" s="46"/>
      <c r="T13" s="46"/>
      <c r="U13" s="46"/>
      <c r="V13" s="46"/>
    </row>
    <row r="14" spans="1:22" ht="15.75">
      <c r="A14" s="48" t="s">
        <v>22</v>
      </c>
      <c r="B14" s="49" t="s">
        <v>145</v>
      </c>
      <c r="C14" s="46"/>
      <c r="D14" s="46"/>
      <c r="E14" s="46"/>
      <c r="F14" s="46"/>
      <c r="G14" s="46"/>
      <c r="H14" s="46"/>
      <c r="I14" s="46"/>
      <c r="J14" s="46"/>
      <c r="K14" s="46"/>
      <c r="L14" s="46"/>
      <c r="M14" s="46"/>
      <c r="N14" s="46"/>
      <c r="O14" s="46"/>
      <c r="P14" s="46"/>
      <c r="Q14" s="46"/>
      <c r="R14" s="46"/>
      <c r="S14" s="46"/>
      <c r="T14" s="46"/>
      <c r="U14" s="46"/>
      <c r="V14" s="53"/>
    </row>
    <row r="15" spans="1:22" ht="17.25" customHeight="1">
      <c r="A15" s="48" t="s">
        <v>23</v>
      </c>
      <c r="B15" s="52" t="s">
        <v>144</v>
      </c>
      <c r="C15" s="46"/>
      <c r="D15" s="46"/>
      <c r="E15" s="46"/>
      <c r="F15" s="46"/>
      <c r="G15" s="46"/>
      <c r="H15" s="46"/>
      <c r="I15" s="46"/>
      <c r="J15" s="46"/>
      <c r="K15" s="46"/>
      <c r="L15" s="46"/>
      <c r="M15" s="46"/>
      <c r="N15" s="46"/>
      <c r="O15" s="46"/>
      <c r="P15" s="46"/>
      <c r="Q15" s="46"/>
      <c r="R15" s="46"/>
      <c r="S15" s="46"/>
      <c r="T15" s="46"/>
      <c r="U15" s="46"/>
      <c r="V15" s="46"/>
    </row>
    <row r="16" spans="1:22" ht="17.25" customHeight="1">
      <c r="A16" s="48" t="s">
        <v>24</v>
      </c>
      <c r="B16" s="52" t="s">
        <v>146</v>
      </c>
      <c r="C16" s="46"/>
      <c r="D16" s="46"/>
      <c r="E16" s="46"/>
      <c r="F16" s="46"/>
      <c r="G16" s="46"/>
      <c r="H16" s="46"/>
      <c r="I16" s="46"/>
      <c r="J16" s="46"/>
      <c r="K16" s="46"/>
      <c r="L16" s="46"/>
      <c r="M16" s="46"/>
      <c r="N16" s="46"/>
      <c r="O16" s="46"/>
      <c r="P16" s="46"/>
      <c r="Q16" s="46"/>
      <c r="R16" s="46"/>
      <c r="S16" s="46"/>
      <c r="T16" s="46"/>
      <c r="U16" s="46"/>
      <c r="V16" s="46"/>
    </row>
    <row r="17" spans="1:22" ht="14.25" customHeight="1">
      <c r="A17" s="48" t="s">
        <v>25</v>
      </c>
      <c r="B17" s="49" t="s">
        <v>129</v>
      </c>
      <c r="C17" s="46"/>
      <c r="D17" s="46"/>
      <c r="E17" s="46"/>
      <c r="F17" s="46"/>
      <c r="G17" s="46"/>
      <c r="H17" s="46"/>
      <c r="I17" s="46"/>
      <c r="J17" s="46"/>
      <c r="K17" s="46"/>
      <c r="L17" s="46"/>
      <c r="M17" s="46"/>
      <c r="N17" s="46"/>
      <c r="O17" s="46"/>
      <c r="P17" s="46"/>
      <c r="Q17" s="46"/>
      <c r="R17" s="46"/>
      <c r="S17" s="46"/>
      <c r="T17" s="46"/>
      <c r="U17" s="46"/>
      <c r="V17" s="46"/>
    </row>
    <row r="18" spans="1:22" ht="14.25" customHeight="1">
      <c r="A18" s="48" t="s">
        <v>26</v>
      </c>
      <c r="B18" s="49" t="s">
        <v>32</v>
      </c>
      <c r="C18" s="46"/>
      <c r="D18" s="46"/>
      <c r="E18" s="46"/>
      <c r="F18" s="46"/>
      <c r="G18" s="46"/>
      <c r="H18" s="46"/>
      <c r="I18" s="46"/>
      <c r="J18" s="46"/>
      <c r="K18" s="46"/>
      <c r="L18" s="46"/>
      <c r="M18" s="46"/>
      <c r="N18" s="46"/>
      <c r="O18" s="46"/>
      <c r="P18" s="46"/>
      <c r="Q18" s="46"/>
      <c r="R18" s="46"/>
      <c r="S18" s="46"/>
      <c r="T18" s="46"/>
      <c r="U18" s="46"/>
      <c r="V18" s="46"/>
    </row>
    <row r="19" spans="1:22" ht="14.25" customHeight="1">
      <c r="A19" s="48" t="s">
        <v>27</v>
      </c>
      <c r="B19" s="49" t="s">
        <v>34</v>
      </c>
      <c r="C19" s="46"/>
      <c r="D19" s="46"/>
      <c r="E19" s="46"/>
      <c r="F19" s="46"/>
      <c r="G19" s="46"/>
      <c r="H19" s="46"/>
      <c r="I19" s="46"/>
      <c r="J19" s="46"/>
      <c r="K19" s="46"/>
      <c r="L19" s="46"/>
      <c r="M19" s="46"/>
      <c r="N19" s="46"/>
      <c r="O19" s="46"/>
      <c r="P19" s="46"/>
      <c r="Q19" s="46"/>
      <c r="R19" s="46"/>
      <c r="S19" s="46"/>
      <c r="T19" s="46"/>
      <c r="U19" s="46"/>
      <c r="V19" s="46"/>
    </row>
    <row r="20" spans="1:22" ht="14.25" customHeight="1">
      <c r="A20" s="48" t="s">
        <v>29</v>
      </c>
      <c r="B20" s="49" t="s">
        <v>35</v>
      </c>
      <c r="C20" s="46"/>
      <c r="D20" s="46"/>
      <c r="E20" s="46"/>
      <c r="F20" s="46"/>
      <c r="G20" s="46"/>
      <c r="H20" s="46"/>
      <c r="I20" s="46"/>
      <c r="J20" s="46"/>
      <c r="K20" s="46"/>
      <c r="L20" s="46"/>
      <c r="M20" s="46"/>
      <c r="N20" s="46"/>
      <c r="O20" s="46"/>
      <c r="P20" s="46"/>
      <c r="Q20" s="46"/>
      <c r="R20" s="46"/>
      <c r="S20" s="46"/>
      <c r="T20" s="46"/>
      <c r="U20" s="46"/>
      <c r="V20" s="46"/>
    </row>
    <row r="21" spans="1:22" ht="14.25" customHeight="1">
      <c r="A21" s="48" t="s">
        <v>30</v>
      </c>
      <c r="B21" s="49" t="s">
        <v>143</v>
      </c>
      <c r="C21" s="46"/>
      <c r="D21" s="46"/>
      <c r="E21" s="46"/>
      <c r="F21" s="46"/>
      <c r="G21" s="46"/>
      <c r="H21" s="46"/>
      <c r="I21" s="46"/>
      <c r="J21" s="46"/>
      <c r="K21" s="46"/>
      <c r="L21" s="46"/>
      <c r="M21" s="46"/>
      <c r="N21" s="46"/>
      <c r="O21" s="46"/>
      <c r="P21" s="46"/>
      <c r="Q21" s="46"/>
      <c r="R21" s="46"/>
      <c r="S21" s="46"/>
      <c r="T21" s="46"/>
      <c r="U21" s="46"/>
      <c r="V21" s="46"/>
    </row>
    <row r="22" spans="1:22" ht="14.25" customHeight="1">
      <c r="A22" s="48" t="s">
        <v>104</v>
      </c>
      <c r="B22" s="49" t="s">
        <v>142</v>
      </c>
      <c r="C22" s="46"/>
      <c r="D22" s="46"/>
      <c r="E22" s="46"/>
      <c r="F22" s="46"/>
      <c r="G22" s="46"/>
      <c r="H22" s="46"/>
      <c r="I22" s="46"/>
      <c r="J22" s="46"/>
      <c r="K22" s="46"/>
      <c r="L22" s="46"/>
      <c r="M22" s="46"/>
      <c r="N22" s="46"/>
      <c r="O22" s="46"/>
      <c r="P22" s="46"/>
      <c r="Q22" s="46"/>
      <c r="R22" s="46"/>
      <c r="S22" s="46"/>
      <c r="T22" s="46"/>
      <c r="U22" s="46"/>
      <c r="V22" s="46"/>
    </row>
    <row r="23" spans="1:22" ht="14.25" customHeight="1">
      <c r="A23" s="48" t="s">
        <v>101</v>
      </c>
      <c r="B23" s="49" t="s">
        <v>102</v>
      </c>
      <c r="C23" s="46"/>
      <c r="D23" s="46"/>
      <c r="E23" s="46"/>
      <c r="F23" s="46"/>
      <c r="G23" s="46"/>
      <c r="H23" s="46"/>
      <c r="I23" s="46"/>
      <c r="J23" s="46"/>
      <c r="K23" s="46"/>
      <c r="L23" s="46"/>
      <c r="M23" s="46"/>
      <c r="N23" s="46"/>
      <c r="O23" s="46"/>
      <c r="P23" s="46"/>
      <c r="Q23" s="46"/>
      <c r="R23" s="46"/>
      <c r="S23" s="46"/>
      <c r="T23" s="46"/>
      <c r="U23" s="46"/>
      <c r="V23" s="46"/>
    </row>
    <row r="24" spans="1:22" ht="14.25" customHeight="1">
      <c r="A24" s="44" t="s">
        <v>1</v>
      </c>
      <c r="B24" s="47" t="s">
        <v>90</v>
      </c>
      <c r="C24" s="46"/>
      <c r="D24" s="46"/>
      <c r="E24" s="46"/>
      <c r="F24" s="46"/>
      <c r="G24" s="46"/>
      <c r="H24" s="46"/>
      <c r="I24" s="46"/>
      <c r="J24" s="46"/>
      <c r="K24" s="46"/>
      <c r="L24" s="46"/>
      <c r="M24" s="46"/>
      <c r="N24" s="46"/>
      <c r="O24" s="46"/>
      <c r="P24" s="46"/>
      <c r="Q24" s="46"/>
      <c r="R24" s="46"/>
      <c r="S24" s="46"/>
      <c r="T24" s="46"/>
      <c r="U24" s="46"/>
      <c r="V24" s="46"/>
    </row>
    <row r="25" spans="1:22" ht="14.25" customHeight="1">
      <c r="A25" s="48" t="s">
        <v>13</v>
      </c>
      <c r="B25" s="49" t="s">
        <v>31</v>
      </c>
      <c r="C25" s="46"/>
      <c r="D25" s="46"/>
      <c r="E25" s="46"/>
      <c r="F25" s="46"/>
      <c r="G25" s="46"/>
      <c r="H25" s="46"/>
      <c r="I25" s="46"/>
      <c r="J25" s="46"/>
      <c r="K25" s="46"/>
      <c r="L25" s="46"/>
      <c r="M25" s="46"/>
      <c r="N25" s="46"/>
      <c r="O25" s="46"/>
      <c r="P25" s="46"/>
      <c r="Q25" s="46"/>
      <c r="R25" s="46"/>
      <c r="S25" s="46"/>
      <c r="T25" s="46"/>
      <c r="U25" s="46"/>
      <c r="V25" s="46"/>
    </row>
    <row r="26" spans="1:22" ht="14.25" customHeight="1">
      <c r="A26" s="48" t="s">
        <v>14</v>
      </c>
      <c r="B26" s="50" t="s">
        <v>33</v>
      </c>
      <c r="C26" s="46"/>
      <c r="D26" s="46"/>
      <c r="E26" s="46"/>
      <c r="F26" s="46"/>
      <c r="G26" s="46"/>
      <c r="H26" s="46"/>
      <c r="I26" s="46"/>
      <c r="J26" s="46"/>
      <c r="K26" s="46"/>
      <c r="L26" s="46"/>
      <c r="M26" s="46"/>
      <c r="N26" s="46"/>
      <c r="O26" s="46"/>
      <c r="P26" s="46"/>
      <c r="Q26" s="46"/>
      <c r="R26" s="46"/>
      <c r="S26" s="46"/>
      <c r="T26" s="46"/>
      <c r="U26" s="46"/>
      <c r="V26" s="46"/>
    </row>
    <row r="27" spans="1:22" ht="14.25" customHeight="1">
      <c r="A27" s="48" t="s">
        <v>19</v>
      </c>
      <c r="B27" s="51" t="s">
        <v>141</v>
      </c>
      <c r="C27" s="46"/>
      <c r="D27" s="46"/>
      <c r="E27" s="46"/>
      <c r="F27" s="46"/>
      <c r="G27" s="46"/>
      <c r="H27" s="46"/>
      <c r="I27" s="46"/>
      <c r="J27" s="46"/>
      <c r="K27" s="46"/>
      <c r="L27" s="46"/>
      <c r="M27" s="46"/>
      <c r="N27" s="46"/>
      <c r="O27" s="46"/>
      <c r="P27" s="46"/>
      <c r="Q27" s="46"/>
      <c r="R27" s="46"/>
      <c r="S27" s="46"/>
      <c r="T27" s="46"/>
      <c r="U27" s="46"/>
      <c r="V27" s="46"/>
    </row>
    <row r="28" spans="1:22" ht="14.25" customHeight="1">
      <c r="A28" s="48" t="s">
        <v>22</v>
      </c>
      <c r="B28" s="49" t="s">
        <v>145</v>
      </c>
      <c r="C28" s="46"/>
      <c r="D28" s="46"/>
      <c r="E28" s="46"/>
      <c r="F28" s="46"/>
      <c r="G28" s="46"/>
      <c r="H28" s="46"/>
      <c r="I28" s="46"/>
      <c r="J28" s="46"/>
      <c r="K28" s="46"/>
      <c r="L28" s="46"/>
      <c r="M28" s="46"/>
      <c r="N28" s="46"/>
      <c r="O28" s="46"/>
      <c r="P28" s="46"/>
      <c r="Q28" s="46"/>
      <c r="R28" s="46"/>
      <c r="S28" s="46"/>
      <c r="T28" s="46"/>
      <c r="U28" s="46"/>
      <c r="V28" s="46"/>
    </row>
    <row r="29" spans="1:22" ht="15.75">
      <c r="A29" s="48" t="s">
        <v>23</v>
      </c>
      <c r="B29" s="52" t="s">
        <v>144</v>
      </c>
      <c r="C29" s="46"/>
      <c r="D29" s="46"/>
      <c r="E29" s="46"/>
      <c r="F29" s="46"/>
      <c r="G29" s="46"/>
      <c r="H29" s="46"/>
      <c r="I29" s="46"/>
      <c r="J29" s="46"/>
      <c r="K29" s="46"/>
      <c r="L29" s="46"/>
      <c r="M29" s="46"/>
      <c r="N29" s="46"/>
      <c r="O29" s="46"/>
      <c r="P29" s="46"/>
      <c r="Q29" s="46"/>
      <c r="R29" s="46"/>
      <c r="S29" s="46"/>
      <c r="T29" s="46"/>
      <c r="U29" s="46"/>
      <c r="V29" s="53"/>
    </row>
    <row r="30" spans="1:22" ht="14.25" customHeight="1">
      <c r="A30" s="48" t="s">
        <v>24</v>
      </c>
      <c r="B30" s="49" t="s">
        <v>128</v>
      </c>
      <c r="C30" s="46"/>
      <c r="D30" s="46"/>
      <c r="E30" s="46"/>
      <c r="F30" s="46"/>
      <c r="G30" s="46"/>
      <c r="H30" s="46"/>
      <c r="I30" s="46"/>
      <c r="J30" s="46"/>
      <c r="K30" s="46"/>
      <c r="L30" s="46"/>
      <c r="M30" s="46"/>
      <c r="N30" s="46"/>
      <c r="O30" s="46"/>
      <c r="P30" s="46"/>
      <c r="Q30" s="46"/>
      <c r="R30" s="46"/>
      <c r="S30" s="46"/>
      <c r="T30" s="46"/>
      <c r="U30" s="46"/>
      <c r="V30" s="46"/>
    </row>
    <row r="31" spans="1:22" ht="14.25" customHeight="1">
      <c r="A31" s="48" t="s">
        <v>25</v>
      </c>
      <c r="B31" s="49" t="s">
        <v>129</v>
      </c>
      <c r="C31" s="46"/>
      <c r="D31" s="46"/>
      <c r="E31" s="46"/>
      <c r="F31" s="46"/>
      <c r="G31" s="46"/>
      <c r="H31" s="46"/>
      <c r="I31" s="46"/>
      <c r="J31" s="46"/>
      <c r="K31" s="46"/>
      <c r="L31" s="46"/>
      <c r="M31" s="46"/>
      <c r="N31" s="46"/>
      <c r="O31" s="46"/>
      <c r="P31" s="46"/>
      <c r="Q31" s="46"/>
      <c r="R31" s="46"/>
      <c r="S31" s="46"/>
      <c r="T31" s="46"/>
      <c r="U31" s="46"/>
      <c r="V31" s="46"/>
    </row>
    <row r="32" spans="1:22" ht="14.25" customHeight="1">
      <c r="A32" s="48" t="s">
        <v>26</v>
      </c>
      <c r="B32" s="49" t="s">
        <v>32</v>
      </c>
      <c r="C32" s="46"/>
      <c r="D32" s="46"/>
      <c r="E32" s="46"/>
      <c r="F32" s="46"/>
      <c r="G32" s="46"/>
      <c r="H32" s="46"/>
      <c r="I32" s="46"/>
      <c r="J32" s="46"/>
      <c r="K32" s="46"/>
      <c r="L32" s="46"/>
      <c r="M32" s="46"/>
      <c r="N32" s="46"/>
      <c r="O32" s="46"/>
      <c r="P32" s="46"/>
      <c r="Q32" s="46"/>
      <c r="R32" s="46"/>
      <c r="S32" s="46"/>
      <c r="T32" s="46"/>
      <c r="U32" s="46"/>
      <c r="V32" s="46"/>
    </row>
    <row r="33" spans="1:22" ht="14.25" customHeight="1">
      <c r="A33" s="48" t="s">
        <v>27</v>
      </c>
      <c r="B33" s="49" t="s">
        <v>34</v>
      </c>
      <c r="C33" s="46"/>
      <c r="D33" s="46"/>
      <c r="E33" s="46"/>
      <c r="F33" s="46"/>
      <c r="G33" s="46"/>
      <c r="H33" s="46"/>
      <c r="I33" s="46"/>
      <c r="J33" s="46"/>
      <c r="K33" s="46"/>
      <c r="L33" s="46"/>
      <c r="M33" s="46"/>
      <c r="N33" s="46"/>
      <c r="O33" s="46"/>
      <c r="P33" s="46"/>
      <c r="Q33" s="46"/>
      <c r="R33" s="46"/>
      <c r="S33" s="46"/>
      <c r="T33" s="46"/>
      <c r="U33" s="46"/>
      <c r="V33" s="46"/>
    </row>
    <row r="34" spans="1:22" ht="14.25" customHeight="1">
      <c r="A34" s="48" t="s">
        <v>29</v>
      </c>
      <c r="B34" s="49" t="s">
        <v>35</v>
      </c>
      <c r="C34" s="46"/>
      <c r="D34" s="46"/>
      <c r="E34" s="46"/>
      <c r="F34" s="46"/>
      <c r="G34" s="46"/>
      <c r="H34" s="46"/>
      <c r="I34" s="46"/>
      <c r="J34" s="46"/>
      <c r="K34" s="46"/>
      <c r="L34" s="46"/>
      <c r="M34" s="46"/>
      <c r="N34" s="46"/>
      <c r="O34" s="46"/>
      <c r="P34" s="46"/>
      <c r="Q34" s="46"/>
      <c r="R34" s="46"/>
      <c r="S34" s="46"/>
      <c r="T34" s="46"/>
      <c r="U34" s="46"/>
      <c r="V34" s="46"/>
    </row>
    <row r="35" spans="1:22" ht="14.25" customHeight="1">
      <c r="A35" s="48" t="s">
        <v>30</v>
      </c>
      <c r="B35" s="49" t="s">
        <v>143</v>
      </c>
      <c r="C35" s="46"/>
      <c r="D35" s="46"/>
      <c r="E35" s="46"/>
      <c r="F35" s="46"/>
      <c r="G35" s="46"/>
      <c r="H35" s="46"/>
      <c r="I35" s="46"/>
      <c r="J35" s="46"/>
      <c r="K35" s="46"/>
      <c r="L35" s="46"/>
      <c r="M35" s="46"/>
      <c r="N35" s="46"/>
      <c r="O35" s="46"/>
      <c r="P35" s="46"/>
      <c r="Q35" s="46"/>
      <c r="R35" s="46"/>
      <c r="S35" s="46"/>
      <c r="T35" s="46"/>
      <c r="U35" s="46"/>
      <c r="V35" s="46"/>
    </row>
    <row r="36" spans="1:22" ht="14.25" customHeight="1">
      <c r="A36" s="48" t="s">
        <v>104</v>
      </c>
      <c r="B36" s="49" t="s">
        <v>142</v>
      </c>
      <c r="C36" s="46"/>
      <c r="D36" s="46"/>
      <c r="E36" s="46"/>
      <c r="F36" s="46"/>
      <c r="G36" s="46"/>
      <c r="H36" s="46"/>
      <c r="I36" s="46"/>
      <c r="J36" s="46"/>
      <c r="K36" s="46"/>
      <c r="L36" s="46"/>
      <c r="M36" s="46"/>
      <c r="N36" s="46"/>
      <c r="O36" s="46"/>
      <c r="P36" s="46"/>
      <c r="Q36" s="46"/>
      <c r="R36" s="46"/>
      <c r="S36" s="46"/>
      <c r="T36" s="46"/>
      <c r="U36" s="46"/>
      <c r="V36" s="46"/>
    </row>
    <row r="37" spans="1:22" ht="14.25" customHeight="1">
      <c r="A37" s="48" t="s">
        <v>101</v>
      </c>
      <c r="B37" s="49" t="s">
        <v>102</v>
      </c>
      <c r="C37" s="46"/>
      <c r="D37" s="46"/>
      <c r="E37" s="46"/>
      <c r="F37" s="46"/>
      <c r="G37" s="46"/>
      <c r="H37" s="46"/>
      <c r="I37" s="46"/>
      <c r="J37" s="46"/>
      <c r="K37" s="46"/>
      <c r="L37" s="46"/>
      <c r="M37" s="46"/>
      <c r="N37" s="46"/>
      <c r="O37" s="46"/>
      <c r="P37" s="46"/>
      <c r="Q37" s="46"/>
      <c r="R37" s="46"/>
      <c r="S37" s="46"/>
      <c r="T37" s="46"/>
      <c r="U37" s="46"/>
      <c r="V37" s="46"/>
    </row>
    <row r="38" spans="1:22" s="5" customFormat="1" ht="45.75" customHeight="1">
      <c r="A38" s="543" t="s">
        <v>119</v>
      </c>
      <c r="B38" s="543"/>
      <c r="C38" s="543"/>
      <c r="D38" s="543"/>
      <c r="E38" s="543"/>
      <c r="F38" s="543"/>
      <c r="G38" s="543"/>
      <c r="H38" s="543"/>
      <c r="I38" s="7"/>
      <c r="J38" s="7"/>
      <c r="K38" s="7"/>
      <c r="L38" s="7"/>
      <c r="M38" s="7"/>
      <c r="O38" s="545" t="s">
        <v>127</v>
      </c>
      <c r="P38" s="545"/>
      <c r="Q38" s="545"/>
      <c r="R38" s="545"/>
      <c r="S38" s="545"/>
      <c r="T38" s="545"/>
      <c r="U38" s="545"/>
      <c r="V38" s="545"/>
    </row>
    <row r="39" spans="1:22" ht="15.75">
      <c r="A39" s="544"/>
      <c r="B39" s="544"/>
      <c r="C39" s="544"/>
      <c r="D39" s="544"/>
      <c r="E39" s="544"/>
      <c r="F39" s="544"/>
      <c r="G39" s="544"/>
      <c r="H39" s="544"/>
      <c r="O39" s="546"/>
      <c r="P39" s="546"/>
      <c r="Q39" s="546"/>
      <c r="R39" s="546"/>
      <c r="S39" s="546"/>
      <c r="T39" s="546"/>
      <c r="U39" s="546"/>
      <c r="V39" s="546"/>
    </row>
  </sheetData>
  <sheetProtection/>
  <mergeCells count="31">
    <mergeCell ref="A9:B9"/>
    <mergeCell ref="K5:Q5"/>
    <mergeCell ref="A3:B7"/>
    <mergeCell ref="K6:K7"/>
    <mergeCell ref="A8:B8"/>
    <mergeCell ref="C3:C7"/>
    <mergeCell ref="A38:H39"/>
    <mergeCell ref="O38:V39"/>
    <mergeCell ref="U3:U7"/>
    <mergeCell ref="J5:J7"/>
    <mergeCell ref="F4:F7"/>
    <mergeCell ref="E1:P1"/>
    <mergeCell ref="A1:D1"/>
    <mergeCell ref="D3:D7"/>
    <mergeCell ref="Q1:V1"/>
    <mergeCell ref="E3:F3"/>
    <mergeCell ref="J4:Q4"/>
    <mergeCell ref="E4:E7"/>
    <mergeCell ref="P6:P7"/>
    <mergeCell ref="T4:T7"/>
    <mergeCell ref="O6:O7"/>
    <mergeCell ref="V3:V7"/>
    <mergeCell ref="G3:G7"/>
    <mergeCell ref="Q6:Q7"/>
    <mergeCell ref="Q2:V2"/>
    <mergeCell ref="H3:H7"/>
    <mergeCell ref="R4:R7"/>
    <mergeCell ref="S4:S7"/>
    <mergeCell ref="I4:I7"/>
    <mergeCell ref="I3:T3"/>
    <mergeCell ref="L6:N6"/>
  </mergeCells>
  <printOptions/>
  <pageMargins left="0.1968503937007874" right="0.1968503937007874" top="0.1968503937007874" bottom="0" header="0.1968503937007874" footer="0.1968503937007874"/>
  <pageSetup horizontalDpi="600" verticalDpi="600" orientation="landscape" paperSize="9" scale="84"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E37"/>
  <sheetViews>
    <sheetView view="pageBreakPreview" zoomScale="85" zoomScaleNormal="90" zoomScaleSheetLayoutView="85" zoomScalePageLayoutView="0" workbookViewId="0" topLeftCell="A25">
      <selection activeCell="D34" sqref="D34"/>
    </sheetView>
  </sheetViews>
  <sheetFormatPr defaultColWidth="9.00390625" defaultRowHeight="15.75"/>
  <cols>
    <col min="1" max="1" width="7.25390625" style="3" customWidth="1"/>
    <col min="2" max="2" width="58.875" style="3" customWidth="1"/>
    <col min="3" max="3" width="16.875" style="3" customWidth="1"/>
    <col min="4" max="4" width="16.375" style="3" customWidth="1"/>
    <col min="5" max="5" width="16.00390625" style="3" customWidth="1"/>
    <col min="6" max="16384" width="9.00390625" style="3" customWidth="1"/>
  </cols>
  <sheetData>
    <row r="1" spans="1:4" s="9" customFormat="1" ht="50.25" customHeight="1">
      <c r="A1" s="547" t="s">
        <v>100</v>
      </c>
      <c r="B1" s="548"/>
      <c r="C1" s="548"/>
      <c r="D1" s="548"/>
    </row>
    <row r="2" spans="1:4" s="10" customFormat="1" ht="39.75" customHeight="1">
      <c r="A2" s="549" t="s">
        <v>20</v>
      </c>
      <c r="B2" s="550"/>
      <c r="C2" s="225" t="s">
        <v>88</v>
      </c>
      <c r="D2" s="225" t="s">
        <v>91</v>
      </c>
    </row>
    <row r="3" spans="1:4" ht="21" customHeight="1">
      <c r="A3" s="21" t="s">
        <v>13</v>
      </c>
      <c r="B3" s="22" t="s">
        <v>87</v>
      </c>
      <c r="C3" s="369">
        <f>SUM(C4:C11)-C6-C10</f>
        <v>0</v>
      </c>
      <c r="D3" s="370">
        <f>SUM(D4:D11)-D9</f>
        <v>0</v>
      </c>
    </row>
    <row r="4" spans="1:4" s="2" customFormat="1" ht="21" customHeight="1">
      <c r="A4" s="20" t="s">
        <v>15</v>
      </c>
      <c r="B4" s="23" t="s">
        <v>327</v>
      </c>
      <c r="C4" s="236"/>
      <c r="D4" s="236"/>
    </row>
    <row r="5" spans="1:4" s="2" customFormat="1" ht="21" customHeight="1">
      <c r="A5" s="20" t="s">
        <v>16</v>
      </c>
      <c r="B5" s="23" t="s">
        <v>328</v>
      </c>
      <c r="C5" s="236"/>
      <c r="D5" s="236"/>
    </row>
    <row r="6" spans="1:4" s="2" customFormat="1" ht="21" customHeight="1">
      <c r="A6" s="20" t="s">
        <v>41</v>
      </c>
      <c r="B6" s="23" t="s">
        <v>329</v>
      </c>
      <c r="C6" s="237"/>
      <c r="D6" s="236"/>
    </row>
    <row r="7" spans="1:4" s="16" customFormat="1" ht="21" customHeight="1">
      <c r="A7" s="20" t="s">
        <v>43</v>
      </c>
      <c r="B7" s="23" t="s">
        <v>330</v>
      </c>
      <c r="C7" s="236"/>
      <c r="D7" s="236"/>
    </row>
    <row r="8" spans="1:4" s="2" customFormat="1" ht="21" customHeight="1">
      <c r="A8" s="20" t="s">
        <v>44</v>
      </c>
      <c r="B8" s="23" t="s">
        <v>331</v>
      </c>
      <c r="C8" s="236"/>
      <c r="D8" s="236"/>
    </row>
    <row r="9" spans="1:4" s="2" customFormat="1" ht="21" customHeight="1">
      <c r="A9" s="20" t="s">
        <v>77</v>
      </c>
      <c r="B9" s="23" t="s">
        <v>332</v>
      </c>
      <c r="C9" s="236"/>
      <c r="D9" s="237"/>
    </row>
    <row r="10" spans="1:4" s="2" customFormat="1" ht="21" customHeight="1">
      <c r="A10" s="20" t="s">
        <v>80</v>
      </c>
      <c r="B10" s="23" t="s">
        <v>333</v>
      </c>
      <c r="C10" s="237"/>
      <c r="D10" s="236"/>
    </row>
    <row r="11" spans="1:4" s="2" customFormat="1" ht="21" customHeight="1">
      <c r="A11" s="20" t="s">
        <v>83</v>
      </c>
      <c r="B11" s="23" t="s">
        <v>334</v>
      </c>
      <c r="C11" s="236"/>
      <c r="D11" s="236"/>
    </row>
    <row r="12" spans="1:4" s="16" customFormat="1" ht="21" customHeight="1">
      <c r="A12" s="21" t="s">
        <v>14</v>
      </c>
      <c r="B12" s="22" t="s">
        <v>46</v>
      </c>
      <c r="C12" s="369">
        <f>SUM(C13:C15)</f>
        <v>0</v>
      </c>
      <c r="D12" s="369">
        <f>SUM(D13:D15)</f>
        <v>0</v>
      </c>
    </row>
    <row r="13" spans="1:4" s="16" customFormat="1" ht="21" customHeight="1">
      <c r="A13" s="20" t="s">
        <v>17</v>
      </c>
      <c r="B13" s="24" t="s">
        <v>45</v>
      </c>
      <c r="C13" s="239"/>
      <c r="D13" s="236"/>
    </row>
    <row r="14" spans="1:4" s="16" customFormat="1" ht="21" customHeight="1">
      <c r="A14" s="20" t="s">
        <v>18</v>
      </c>
      <c r="B14" s="24" t="s">
        <v>86</v>
      </c>
      <c r="C14" s="239"/>
      <c r="D14" s="236"/>
    </row>
    <row r="15" spans="1:4" s="13" customFormat="1" ht="21" customHeight="1">
      <c r="A15" s="20" t="s">
        <v>111</v>
      </c>
      <c r="B15" s="23" t="s">
        <v>109</v>
      </c>
      <c r="C15" s="236"/>
      <c r="D15" s="236"/>
    </row>
    <row r="16" spans="1:4" s="14" customFormat="1" ht="21" customHeight="1">
      <c r="A16" s="21" t="s">
        <v>19</v>
      </c>
      <c r="B16" s="22" t="s">
        <v>84</v>
      </c>
      <c r="C16" s="369">
        <f>SUM(C17:C25)-C19-C24</f>
        <v>0</v>
      </c>
      <c r="D16" s="370">
        <f>SUM(D17:D25)</f>
        <v>0</v>
      </c>
    </row>
    <row r="17" spans="1:4" s="14" customFormat="1" ht="21" customHeight="1">
      <c r="A17" s="20" t="s">
        <v>47</v>
      </c>
      <c r="B17" s="23" t="s">
        <v>66</v>
      </c>
      <c r="C17" s="236"/>
      <c r="D17" s="236"/>
    </row>
    <row r="18" spans="1:4" s="14" customFormat="1" ht="21" customHeight="1">
      <c r="A18" s="20" t="s">
        <v>48</v>
      </c>
      <c r="B18" s="23" t="s">
        <v>67</v>
      </c>
      <c r="C18" s="236"/>
      <c r="D18" s="236"/>
    </row>
    <row r="19" spans="1:4" s="15" customFormat="1" ht="21" customHeight="1">
      <c r="A19" s="20" t="s">
        <v>92</v>
      </c>
      <c r="B19" s="23" t="s">
        <v>79</v>
      </c>
      <c r="C19" s="237"/>
      <c r="D19" s="236"/>
    </row>
    <row r="20" spans="1:4" ht="21" customHeight="1">
      <c r="A20" s="20" t="s">
        <v>93</v>
      </c>
      <c r="B20" s="23" t="s">
        <v>68</v>
      </c>
      <c r="C20" s="236"/>
      <c r="D20" s="251"/>
    </row>
    <row r="21" spans="1:4" ht="21" customHeight="1">
      <c r="A21" s="20" t="s">
        <v>112</v>
      </c>
      <c r="B21" s="23" t="s">
        <v>69</v>
      </c>
      <c r="C21" s="236"/>
      <c r="D21" s="236"/>
    </row>
    <row r="22" spans="1:4" ht="21" customHeight="1">
      <c r="A22" s="20" t="s">
        <v>113</v>
      </c>
      <c r="B22" s="23" t="s">
        <v>70</v>
      </c>
      <c r="C22" s="236"/>
      <c r="D22" s="236"/>
    </row>
    <row r="23" spans="1:4" s="2" customFormat="1" ht="21" customHeight="1">
      <c r="A23" s="20" t="s">
        <v>114</v>
      </c>
      <c r="B23" s="23" t="s">
        <v>71</v>
      </c>
      <c r="C23" s="236"/>
      <c r="D23" s="236"/>
    </row>
    <row r="24" spans="1:4" s="2" customFormat="1" ht="21" customHeight="1">
      <c r="A24" s="20" t="s">
        <v>115</v>
      </c>
      <c r="B24" s="23" t="s">
        <v>78</v>
      </c>
      <c r="C24" s="237"/>
      <c r="D24" s="236"/>
    </row>
    <row r="25" spans="1:4" s="2" customFormat="1" ht="21" customHeight="1">
      <c r="A25" s="20" t="s">
        <v>116</v>
      </c>
      <c r="B25" s="23" t="s">
        <v>72</v>
      </c>
      <c r="C25" s="236"/>
      <c r="D25" s="251"/>
    </row>
    <row r="26" spans="1:4" s="2" customFormat="1" ht="21" customHeight="1">
      <c r="A26" s="21" t="s">
        <v>22</v>
      </c>
      <c r="B26" s="22" t="s">
        <v>85</v>
      </c>
      <c r="C26" s="369">
        <f>SUM(C27:C28)</f>
        <v>0</v>
      </c>
      <c r="D26" s="369">
        <f>SUM(D27:D28)</f>
        <v>0</v>
      </c>
    </row>
    <row r="27" spans="1:4" s="2" customFormat="1" ht="21" customHeight="1">
      <c r="A27" s="20" t="s">
        <v>49</v>
      </c>
      <c r="B27" s="23" t="s">
        <v>73</v>
      </c>
      <c r="C27" s="236"/>
      <c r="D27" s="236"/>
    </row>
    <row r="28" spans="1:4" s="2" customFormat="1" ht="21" customHeight="1">
      <c r="A28" s="20" t="s">
        <v>50</v>
      </c>
      <c r="B28" s="23" t="s">
        <v>74</v>
      </c>
      <c r="C28" s="236"/>
      <c r="D28" s="236"/>
    </row>
    <row r="29" spans="1:4" s="2" customFormat="1" ht="21" customHeight="1">
      <c r="A29" s="32" t="s">
        <v>23</v>
      </c>
      <c r="B29" s="33" t="s">
        <v>110</v>
      </c>
      <c r="C29" s="369">
        <f>SUM(C30:C33)</f>
        <v>0</v>
      </c>
      <c r="D29" s="369">
        <f>SUM(D30:D33)</f>
        <v>0</v>
      </c>
    </row>
    <row r="30" spans="1:4" s="2" customFormat="1" ht="21" customHeight="1">
      <c r="A30" s="30" t="s">
        <v>76</v>
      </c>
      <c r="B30" s="31" t="s">
        <v>63</v>
      </c>
      <c r="C30" s="252"/>
      <c r="D30" s="236"/>
    </row>
    <row r="31" spans="1:4" s="2" customFormat="1" ht="21" customHeight="1">
      <c r="A31" s="30" t="s">
        <v>51</v>
      </c>
      <c r="B31" s="31" t="s">
        <v>64</v>
      </c>
      <c r="C31" s="252"/>
      <c r="D31" s="253"/>
    </row>
    <row r="32" spans="1:4" s="2" customFormat="1" ht="21" customHeight="1">
      <c r="A32" s="30" t="s">
        <v>52</v>
      </c>
      <c r="B32" s="31" t="s">
        <v>65</v>
      </c>
      <c r="C32" s="252"/>
      <c r="D32" s="253"/>
    </row>
    <row r="33" spans="1:4" s="2" customFormat="1" ht="21" customHeight="1">
      <c r="A33" s="30" t="s">
        <v>117</v>
      </c>
      <c r="B33" s="31" t="s">
        <v>130</v>
      </c>
      <c r="C33" s="252"/>
      <c r="D33" s="253"/>
    </row>
    <row r="34" spans="1:4" s="2" customFormat="1" ht="21" customHeight="1">
      <c r="A34" s="32" t="s">
        <v>24</v>
      </c>
      <c r="B34" s="33" t="s">
        <v>135</v>
      </c>
      <c r="C34" s="371">
        <f>PLChuaDieuKien!H6</f>
        <v>0</v>
      </c>
      <c r="D34" s="369">
        <f>PLChuaDieuKien!H20</f>
        <v>0</v>
      </c>
    </row>
    <row r="35" spans="1:4" s="2" customFormat="1" ht="52.5" customHeight="1">
      <c r="A35" s="551" t="s">
        <v>140</v>
      </c>
      <c r="B35" s="551"/>
      <c r="C35" s="551"/>
      <c r="D35" s="551"/>
    </row>
    <row r="36" spans="1:4" ht="15.75">
      <c r="A36" s="552" t="s">
        <v>318</v>
      </c>
      <c r="B36" s="552"/>
      <c r="C36" s="552"/>
      <c r="D36" s="552"/>
    </row>
    <row r="37" ht="15.75">
      <c r="E37" s="1" t="s">
        <v>2</v>
      </c>
    </row>
  </sheetData>
  <sheetProtection formatCells="0" formatColumns="0" formatRows="0"/>
  <mergeCells count="4">
    <mergeCell ref="A1:D1"/>
    <mergeCell ref="A2:B2"/>
    <mergeCell ref="A35:D35"/>
    <mergeCell ref="A36:D36"/>
  </mergeCells>
  <printOptions/>
  <pageMargins left="0.4330708661417323" right="0.2362204724409449" top="0.5905511811023623" bottom="0.5905511811023623" header="0.5118110236220472" footer="0.2755905511811024"/>
  <pageSetup horizontalDpi="600" verticalDpi="600" orientation="portrait" paperSize="9" scale="90" r:id="rId2"/>
  <headerFooter differentFirst="1" alignWithMargins="0">
    <oddFooter>&amp;C&amp;P</oddFooter>
  </headerFooter>
  <drawing r:id="rId1"/>
</worksheet>
</file>

<file path=xl/worksheets/sheet7.xml><?xml version="1.0" encoding="utf-8"?>
<worksheet xmlns="http://schemas.openxmlformats.org/spreadsheetml/2006/main" xmlns:r="http://schemas.openxmlformats.org/officeDocument/2006/relationships">
  <sheetPr>
    <tabColor rgb="FF7030A0"/>
  </sheetPr>
  <dimension ref="A1:W22"/>
  <sheetViews>
    <sheetView view="pageBreakPreview" zoomScale="85" zoomScaleSheetLayoutView="85" zoomScalePageLayoutView="0" workbookViewId="0" topLeftCell="A4">
      <selection activeCell="N10" sqref="N10"/>
    </sheetView>
  </sheetViews>
  <sheetFormatPr defaultColWidth="9.00390625" defaultRowHeight="15.75"/>
  <cols>
    <col min="1" max="1" width="3.875" style="4" customWidth="1"/>
    <col min="2" max="2" width="15.75390625" style="4" customWidth="1"/>
    <col min="3" max="3" width="8.125" style="4" customWidth="1"/>
    <col min="4" max="4" width="10.25390625" style="4" customWidth="1"/>
    <col min="5" max="5" width="10.625" style="4" customWidth="1"/>
    <col min="6" max="6" width="9.25390625" style="4" customWidth="1"/>
    <col min="7" max="8" width="7.875" style="4" customWidth="1"/>
    <col min="9" max="9" width="10.125" style="4" customWidth="1"/>
    <col min="10" max="10" width="9.375" style="4" customWidth="1"/>
    <col min="11" max="11" width="9.25390625" style="4" customWidth="1"/>
    <col min="12" max="12" width="9.00390625" style="4" customWidth="1"/>
    <col min="13" max="13" width="8.875" style="4" customWidth="1"/>
    <col min="14" max="14" width="9.25390625" style="8" customWidth="1"/>
    <col min="15" max="15" width="9.375" style="8" customWidth="1"/>
    <col min="16" max="16" width="6.75390625" style="8" customWidth="1"/>
    <col min="17" max="17" width="9.50390625" style="8" customWidth="1"/>
    <col min="18" max="18" width="7.00390625" style="8" customWidth="1"/>
    <col min="19" max="19" width="7.50390625" style="8" customWidth="1"/>
    <col min="20" max="20" width="8.625" style="8" customWidth="1"/>
    <col min="21" max="21" width="8.125" style="8" customWidth="1"/>
    <col min="22" max="16384" width="9.00390625" style="4" customWidth="1"/>
  </cols>
  <sheetData>
    <row r="1" spans="1:21" ht="65.25" customHeight="1">
      <c r="A1" s="555" t="s">
        <v>337</v>
      </c>
      <c r="B1" s="555"/>
      <c r="C1" s="555"/>
      <c r="D1" s="555"/>
      <c r="E1" s="471" t="s">
        <v>352</v>
      </c>
      <c r="F1" s="471"/>
      <c r="G1" s="471"/>
      <c r="H1" s="471"/>
      <c r="I1" s="471"/>
      <c r="J1" s="471"/>
      <c r="K1" s="471"/>
      <c r="L1" s="471"/>
      <c r="M1" s="471"/>
      <c r="N1" s="471"/>
      <c r="O1" s="471"/>
      <c r="P1" s="557" t="str">
        <f>TT!C2</f>
        <v>Đơn vị  báo cáo: CỤC THADS TỈNH KON TUM
Đơn vị nhận báo cáo: TỔNG CỤC THI HÀNH ÁN DÂN SỰ</v>
      </c>
      <c r="Q1" s="557"/>
      <c r="R1" s="557"/>
      <c r="S1" s="557"/>
      <c r="T1" s="557"/>
      <c r="U1" s="557"/>
    </row>
    <row r="2" spans="1:22" ht="17.25" customHeight="1">
      <c r="A2" s="177"/>
      <c r="B2" s="178"/>
      <c r="C2" s="178"/>
      <c r="D2" s="178"/>
      <c r="E2" s="179"/>
      <c r="F2" s="179"/>
      <c r="G2" s="179"/>
      <c r="H2" s="179"/>
      <c r="I2" s="180"/>
      <c r="J2" s="181">
        <f>COUNTBLANK(E9:U16)</f>
        <v>92</v>
      </c>
      <c r="K2" s="182"/>
      <c r="L2" s="182"/>
      <c r="M2" s="182"/>
      <c r="N2" s="254"/>
      <c r="O2" s="183"/>
      <c r="P2" s="558" t="s">
        <v>164</v>
      </c>
      <c r="Q2" s="558"/>
      <c r="R2" s="558"/>
      <c r="S2" s="558"/>
      <c r="T2" s="558"/>
      <c r="U2" s="558"/>
      <c r="V2" s="36"/>
    </row>
    <row r="3" spans="1:21" s="11" customFormat="1" ht="15.75" customHeight="1">
      <c r="A3" s="487" t="s">
        <v>136</v>
      </c>
      <c r="B3" s="487" t="s">
        <v>157</v>
      </c>
      <c r="C3" s="556" t="s">
        <v>132</v>
      </c>
      <c r="D3" s="482" t="s">
        <v>134</v>
      </c>
      <c r="E3" s="499" t="s">
        <v>4</v>
      </c>
      <c r="F3" s="553"/>
      <c r="G3" s="482" t="s">
        <v>36</v>
      </c>
      <c r="H3" s="491" t="s">
        <v>158</v>
      </c>
      <c r="I3" s="482" t="s">
        <v>37</v>
      </c>
      <c r="J3" s="499" t="s">
        <v>4</v>
      </c>
      <c r="K3" s="500"/>
      <c r="L3" s="500"/>
      <c r="M3" s="500"/>
      <c r="N3" s="500"/>
      <c r="O3" s="500"/>
      <c r="P3" s="500"/>
      <c r="Q3" s="500"/>
      <c r="R3" s="500"/>
      <c r="S3" s="500"/>
      <c r="T3" s="494" t="s">
        <v>103</v>
      </c>
      <c r="U3" s="497" t="s">
        <v>160</v>
      </c>
    </row>
    <row r="4" spans="1:21" s="12" customFormat="1" ht="15.75" customHeight="1">
      <c r="A4" s="488"/>
      <c r="B4" s="488"/>
      <c r="C4" s="556"/>
      <c r="D4" s="482"/>
      <c r="E4" s="482" t="s">
        <v>137</v>
      </c>
      <c r="F4" s="482" t="s">
        <v>62</v>
      </c>
      <c r="G4" s="482"/>
      <c r="H4" s="491"/>
      <c r="I4" s="482"/>
      <c r="J4" s="482" t="s">
        <v>61</v>
      </c>
      <c r="K4" s="482" t="s">
        <v>4</v>
      </c>
      <c r="L4" s="482"/>
      <c r="M4" s="482"/>
      <c r="N4" s="482"/>
      <c r="O4" s="482"/>
      <c r="P4" s="482"/>
      <c r="Q4" s="491" t="s">
        <v>139</v>
      </c>
      <c r="R4" s="554" t="s">
        <v>324</v>
      </c>
      <c r="S4" s="501" t="s">
        <v>81</v>
      </c>
      <c r="T4" s="495"/>
      <c r="U4" s="498"/>
    </row>
    <row r="5" spans="1:21" s="11" customFormat="1" ht="15.75" customHeight="1">
      <c r="A5" s="488"/>
      <c r="B5" s="488"/>
      <c r="C5" s="556"/>
      <c r="D5" s="482"/>
      <c r="E5" s="482"/>
      <c r="F5" s="482"/>
      <c r="G5" s="482"/>
      <c r="H5" s="491"/>
      <c r="I5" s="482"/>
      <c r="J5" s="482"/>
      <c r="K5" s="482" t="s">
        <v>96</v>
      </c>
      <c r="L5" s="482" t="s">
        <v>4</v>
      </c>
      <c r="M5" s="482"/>
      <c r="N5" s="482"/>
      <c r="O5" s="482" t="s">
        <v>42</v>
      </c>
      <c r="P5" s="482" t="s">
        <v>46</v>
      </c>
      <c r="Q5" s="491"/>
      <c r="R5" s="554"/>
      <c r="S5" s="501"/>
      <c r="T5" s="495"/>
      <c r="U5" s="498"/>
    </row>
    <row r="6" spans="1:21" s="11" customFormat="1" ht="15.75" customHeight="1">
      <c r="A6" s="488"/>
      <c r="B6" s="488"/>
      <c r="C6" s="556"/>
      <c r="D6" s="482"/>
      <c r="E6" s="482"/>
      <c r="F6" s="482"/>
      <c r="G6" s="482"/>
      <c r="H6" s="491"/>
      <c r="I6" s="482"/>
      <c r="J6" s="482"/>
      <c r="K6" s="482"/>
      <c r="L6" s="482"/>
      <c r="M6" s="482"/>
      <c r="N6" s="482"/>
      <c r="O6" s="482"/>
      <c r="P6" s="482"/>
      <c r="Q6" s="491"/>
      <c r="R6" s="554"/>
      <c r="S6" s="501"/>
      <c r="T6" s="495"/>
      <c r="U6" s="498"/>
    </row>
    <row r="7" spans="1:23" s="11" customFormat="1" ht="63" customHeight="1">
      <c r="A7" s="489"/>
      <c r="B7" s="489"/>
      <c r="C7" s="556"/>
      <c r="D7" s="482"/>
      <c r="E7" s="482"/>
      <c r="F7" s="482"/>
      <c r="G7" s="482"/>
      <c r="H7" s="491"/>
      <c r="I7" s="482"/>
      <c r="J7" s="482"/>
      <c r="K7" s="482"/>
      <c r="L7" s="60" t="s">
        <v>39</v>
      </c>
      <c r="M7" s="60" t="s">
        <v>138</v>
      </c>
      <c r="N7" s="60" t="s">
        <v>156</v>
      </c>
      <c r="O7" s="482"/>
      <c r="P7" s="482"/>
      <c r="Q7" s="491"/>
      <c r="R7" s="554"/>
      <c r="S7" s="501"/>
      <c r="T7" s="496"/>
      <c r="U7" s="498"/>
      <c r="W7" s="45"/>
    </row>
    <row r="8" spans="1:21" ht="14.25" customHeight="1">
      <c r="A8" s="483" t="s">
        <v>3</v>
      </c>
      <c r="B8" s="484"/>
      <c r="C8" s="219" t="s">
        <v>13</v>
      </c>
      <c r="D8" s="219" t="s">
        <v>14</v>
      </c>
      <c r="E8" s="219" t="s">
        <v>19</v>
      </c>
      <c r="F8" s="219" t="s">
        <v>22</v>
      </c>
      <c r="G8" s="219" t="s">
        <v>23</v>
      </c>
      <c r="H8" s="219" t="s">
        <v>24</v>
      </c>
      <c r="I8" s="219" t="s">
        <v>25</v>
      </c>
      <c r="J8" s="219" t="s">
        <v>26</v>
      </c>
      <c r="K8" s="219" t="s">
        <v>27</v>
      </c>
      <c r="L8" s="219" t="s">
        <v>29</v>
      </c>
      <c r="M8" s="219" t="s">
        <v>30</v>
      </c>
      <c r="N8" s="219" t="s">
        <v>104</v>
      </c>
      <c r="O8" s="219" t="s">
        <v>101</v>
      </c>
      <c r="P8" s="219" t="s">
        <v>105</v>
      </c>
      <c r="Q8" s="219" t="s">
        <v>106</v>
      </c>
      <c r="R8" s="219" t="s">
        <v>107</v>
      </c>
      <c r="S8" s="219" t="s">
        <v>118</v>
      </c>
      <c r="T8" s="219" t="s">
        <v>131</v>
      </c>
      <c r="U8" s="219" t="s">
        <v>133</v>
      </c>
    </row>
    <row r="9" spans="1:21" ht="22.5" customHeight="1">
      <c r="A9" s="44" t="s">
        <v>0</v>
      </c>
      <c r="B9" s="66" t="s">
        <v>94</v>
      </c>
      <c r="C9" s="250"/>
      <c r="D9" s="363">
        <f>E9+F9</f>
        <v>0</v>
      </c>
      <c r="E9" s="250"/>
      <c r="F9" s="250"/>
      <c r="G9" s="250"/>
      <c r="H9" s="250"/>
      <c r="I9" s="363">
        <f aca="true" t="shared" si="0" ref="I9:I16">J9+Q9+R9+S9</f>
        <v>0</v>
      </c>
      <c r="J9" s="363">
        <f>K9+O9+P9</f>
        <v>0</v>
      </c>
      <c r="K9" s="363">
        <f>L9+M9</f>
        <v>0</v>
      </c>
      <c r="L9" s="262"/>
      <c r="M9" s="262"/>
      <c r="N9" s="367"/>
      <c r="O9" s="250"/>
      <c r="P9" s="263"/>
      <c r="Q9" s="263"/>
      <c r="R9" s="263"/>
      <c r="S9" s="263"/>
      <c r="T9" s="363">
        <f>SUM(O9:S9)</f>
        <v>0</v>
      </c>
      <c r="U9" s="248">
        <f>IF(J9&lt;&gt;0,K9/J9,"")</f>
      </c>
    </row>
    <row r="10" spans="1:21" s="67" customFormat="1" ht="22.5" customHeight="1">
      <c r="A10" s="173" t="s">
        <v>1</v>
      </c>
      <c r="B10" s="66" t="s">
        <v>95</v>
      </c>
      <c r="C10" s="363">
        <f>SUM(C11:C16)</f>
        <v>0</v>
      </c>
      <c r="D10" s="363">
        <f aca="true" t="shared" si="1" ref="D10:T10">SUM(D11:D16)</f>
        <v>0</v>
      </c>
      <c r="E10" s="363">
        <f t="shared" si="1"/>
        <v>0</v>
      </c>
      <c r="F10" s="363">
        <f t="shared" si="1"/>
        <v>0</v>
      </c>
      <c r="G10" s="363">
        <f t="shared" si="1"/>
        <v>0</v>
      </c>
      <c r="H10" s="363">
        <f t="shared" si="1"/>
        <v>0</v>
      </c>
      <c r="I10" s="363">
        <f t="shared" si="0"/>
        <v>0</v>
      </c>
      <c r="J10" s="363">
        <f t="shared" si="1"/>
        <v>0</v>
      </c>
      <c r="K10" s="363">
        <f t="shared" si="1"/>
        <v>0</v>
      </c>
      <c r="L10" s="363">
        <f t="shared" si="1"/>
        <v>0</v>
      </c>
      <c r="M10" s="363">
        <f t="shared" si="1"/>
        <v>0</v>
      </c>
      <c r="N10" s="363">
        <f>SUM(N11:N16)</f>
        <v>0</v>
      </c>
      <c r="O10" s="363">
        <f t="shared" si="1"/>
        <v>0</v>
      </c>
      <c r="P10" s="363">
        <f t="shared" si="1"/>
        <v>0</v>
      </c>
      <c r="Q10" s="363">
        <f t="shared" si="1"/>
        <v>0</v>
      </c>
      <c r="R10" s="363">
        <f t="shared" si="1"/>
        <v>0</v>
      </c>
      <c r="S10" s="363">
        <f t="shared" si="1"/>
        <v>0</v>
      </c>
      <c r="T10" s="363">
        <f t="shared" si="1"/>
        <v>0</v>
      </c>
      <c r="U10" s="248">
        <f aca="true" t="shared" si="2" ref="U10:U16">IF(J10&lt;&gt;0,K10/J10,"")</f>
      </c>
    </row>
    <row r="11" spans="1:21" ht="22.5" customHeight="1">
      <c r="A11" s="48" t="s">
        <v>13</v>
      </c>
      <c r="B11" s="57" t="s">
        <v>54</v>
      </c>
      <c r="C11" s="368"/>
      <c r="D11" s="363">
        <f aca="true" t="shared" si="3" ref="D11:D16">SUM(E11:F11)</f>
        <v>0</v>
      </c>
      <c r="E11" s="250"/>
      <c r="F11" s="250"/>
      <c r="G11" s="250"/>
      <c r="H11" s="250"/>
      <c r="I11" s="363">
        <f t="shared" si="0"/>
        <v>0</v>
      </c>
      <c r="J11" s="363">
        <f aca="true" t="shared" si="4" ref="J11:J16">SUM(K11,O11:P11)</f>
        <v>0</v>
      </c>
      <c r="K11" s="363">
        <f aca="true" t="shared" si="5" ref="K11:K16">SUM(L11:N11)</f>
        <v>0</v>
      </c>
      <c r="L11" s="250"/>
      <c r="M11" s="250"/>
      <c r="N11" s="250"/>
      <c r="O11" s="250"/>
      <c r="P11" s="250"/>
      <c r="Q11" s="250"/>
      <c r="R11" s="250"/>
      <c r="S11" s="250"/>
      <c r="T11" s="363">
        <f aca="true" t="shared" si="6" ref="T11:T16">SUM(O11:S11)</f>
        <v>0</v>
      </c>
      <c r="U11" s="248">
        <f t="shared" si="2"/>
      </c>
    </row>
    <row r="12" spans="1:21" ht="22.5" customHeight="1">
      <c r="A12" s="48" t="s">
        <v>14</v>
      </c>
      <c r="B12" s="57" t="s">
        <v>55</v>
      </c>
      <c r="C12" s="368"/>
      <c r="D12" s="363">
        <f t="shared" si="3"/>
        <v>0</v>
      </c>
      <c r="E12" s="250"/>
      <c r="F12" s="250"/>
      <c r="G12" s="250"/>
      <c r="H12" s="250"/>
      <c r="I12" s="363">
        <f t="shared" si="0"/>
        <v>0</v>
      </c>
      <c r="J12" s="363">
        <f t="shared" si="4"/>
        <v>0</v>
      </c>
      <c r="K12" s="363">
        <f t="shared" si="5"/>
        <v>0</v>
      </c>
      <c r="L12" s="250"/>
      <c r="M12" s="250"/>
      <c r="N12" s="250"/>
      <c r="O12" s="250"/>
      <c r="P12" s="250"/>
      <c r="Q12" s="250"/>
      <c r="R12" s="250"/>
      <c r="S12" s="250"/>
      <c r="T12" s="363">
        <f t="shared" si="6"/>
        <v>0</v>
      </c>
      <c r="U12" s="248">
        <f t="shared" si="2"/>
      </c>
    </row>
    <row r="13" spans="1:21" ht="22.5" customHeight="1">
      <c r="A13" s="48" t="s">
        <v>19</v>
      </c>
      <c r="B13" s="57" t="s">
        <v>56</v>
      </c>
      <c r="C13" s="368"/>
      <c r="D13" s="363">
        <f t="shared" si="3"/>
        <v>0</v>
      </c>
      <c r="E13" s="250"/>
      <c r="F13" s="250"/>
      <c r="G13" s="250"/>
      <c r="H13" s="250"/>
      <c r="I13" s="363">
        <f t="shared" si="0"/>
        <v>0</v>
      </c>
      <c r="J13" s="363">
        <f t="shared" si="4"/>
        <v>0</v>
      </c>
      <c r="K13" s="363">
        <f t="shared" si="5"/>
        <v>0</v>
      </c>
      <c r="L13" s="250"/>
      <c r="M13" s="250"/>
      <c r="N13" s="250"/>
      <c r="O13" s="250"/>
      <c r="P13" s="250"/>
      <c r="Q13" s="250"/>
      <c r="R13" s="250"/>
      <c r="S13" s="250"/>
      <c r="T13" s="363">
        <f t="shared" si="6"/>
        <v>0</v>
      </c>
      <c r="U13" s="248">
        <f t="shared" si="2"/>
      </c>
    </row>
    <row r="14" spans="1:21" ht="22.5" customHeight="1">
      <c r="A14" s="48" t="s">
        <v>22</v>
      </c>
      <c r="B14" s="57" t="s">
        <v>57</v>
      </c>
      <c r="C14" s="368"/>
      <c r="D14" s="363">
        <f t="shared" si="3"/>
        <v>0</v>
      </c>
      <c r="E14" s="250"/>
      <c r="F14" s="250"/>
      <c r="G14" s="250"/>
      <c r="H14" s="250"/>
      <c r="I14" s="363">
        <f t="shared" si="0"/>
        <v>0</v>
      </c>
      <c r="J14" s="363">
        <f t="shared" si="4"/>
        <v>0</v>
      </c>
      <c r="K14" s="363">
        <f t="shared" si="5"/>
        <v>0</v>
      </c>
      <c r="L14" s="250"/>
      <c r="M14" s="250"/>
      <c r="N14" s="250"/>
      <c r="O14" s="250"/>
      <c r="P14" s="250"/>
      <c r="Q14" s="250"/>
      <c r="R14" s="250"/>
      <c r="S14" s="250"/>
      <c r="T14" s="363">
        <f t="shared" si="6"/>
        <v>0</v>
      </c>
      <c r="U14" s="248">
        <f t="shared" si="2"/>
      </c>
    </row>
    <row r="15" spans="1:21" ht="22.5" customHeight="1">
      <c r="A15" s="48" t="s">
        <v>23</v>
      </c>
      <c r="B15" s="57" t="s">
        <v>60</v>
      </c>
      <c r="C15" s="368"/>
      <c r="D15" s="363">
        <f t="shared" si="3"/>
        <v>0</v>
      </c>
      <c r="E15" s="250"/>
      <c r="F15" s="250"/>
      <c r="G15" s="250"/>
      <c r="H15" s="250"/>
      <c r="I15" s="363">
        <f t="shared" si="0"/>
        <v>0</v>
      </c>
      <c r="J15" s="363">
        <f t="shared" si="4"/>
        <v>0</v>
      </c>
      <c r="K15" s="363">
        <f t="shared" si="5"/>
        <v>0</v>
      </c>
      <c r="L15" s="250"/>
      <c r="M15" s="250"/>
      <c r="N15" s="250"/>
      <c r="O15" s="250"/>
      <c r="P15" s="250"/>
      <c r="Q15" s="250"/>
      <c r="R15" s="250"/>
      <c r="S15" s="250"/>
      <c r="T15" s="363">
        <f t="shared" si="6"/>
        <v>0</v>
      </c>
      <c r="U15" s="248">
        <f t="shared" si="2"/>
      </c>
    </row>
    <row r="16" spans="1:21" ht="22.5" customHeight="1">
      <c r="A16" s="48" t="s">
        <v>24</v>
      </c>
      <c r="B16" s="57" t="s">
        <v>58</v>
      </c>
      <c r="C16" s="368"/>
      <c r="D16" s="363">
        <f t="shared" si="3"/>
        <v>0</v>
      </c>
      <c r="E16" s="250"/>
      <c r="F16" s="250"/>
      <c r="G16" s="250"/>
      <c r="H16" s="250"/>
      <c r="I16" s="363">
        <f t="shared" si="0"/>
        <v>0</v>
      </c>
      <c r="J16" s="363">
        <f t="shared" si="4"/>
        <v>0</v>
      </c>
      <c r="K16" s="363">
        <f t="shared" si="5"/>
        <v>0</v>
      </c>
      <c r="L16" s="250"/>
      <c r="M16" s="250"/>
      <c r="N16" s="250"/>
      <c r="O16" s="250"/>
      <c r="P16" s="250"/>
      <c r="Q16" s="250"/>
      <c r="R16" s="250"/>
      <c r="S16" s="250"/>
      <c r="T16" s="363">
        <f t="shared" si="6"/>
        <v>0</v>
      </c>
      <c r="U16" s="248">
        <f t="shared" si="2"/>
      </c>
    </row>
    <row r="17" spans="1:21" s="5" customFormat="1" ht="21" customHeight="1">
      <c r="A17" s="502" t="str">
        <f>TT!C7</f>
        <v>Kon Tum, ngày 03 tháng 02 năm 2020</v>
      </c>
      <c r="B17" s="503"/>
      <c r="C17" s="503"/>
      <c r="D17" s="503"/>
      <c r="E17" s="503"/>
      <c r="F17" s="240"/>
      <c r="G17" s="240"/>
      <c r="H17" s="240"/>
      <c r="I17" s="241"/>
      <c r="J17" s="241"/>
      <c r="K17" s="241"/>
      <c r="L17" s="241"/>
      <c r="M17" s="241"/>
      <c r="N17" s="504" t="str">
        <f>TT!C4</f>
        <v>Kon Tum, ngày 03 tháng 02 năm 2020</v>
      </c>
      <c r="O17" s="505"/>
      <c r="P17" s="505"/>
      <c r="Q17" s="505"/>
      <c r="R17" s="505"/>
      <c r="S17" s="505"/>
      <c r="T17" s="505"/>
      <c r="U17" s="255"/>
    </row>
    <row r="18" spans="1:21" ht="15.75" customHeight="1">
      <c r="A18" s="506" t="s">
        <v>299</v>
      </c>
      <c r="B18" s="507"/>
      <c r="C18" s="507"/>
      <c r="D18" s="507"/>
      <c r="E18" s="507"/>
      <c r="F18" s="242"/>
      <c r="G18" s="242"/>
      <c r="H18" s="242"/>
      <c r="I18" s="183"/>
      <c r="J18" s="183"/>
      <c r="K18" s="183"/>
      <c r="L18" s="183"/>
      <c r="M18" s="183"/>
      <c r="N18" s="508" t="str">
        <f>TT!C5</f>
        <v>CỤC TRƯỞNG</v>
      </c>
      <c r="O18" s="508"/>
      <c r="P18" s="508"/>
      <c r="Q18" s="508"/>
      <c r="R18" s="508"/>
      <c r="S18" s="508"/>
      <c r="T18" s="508"/>
      <c r="U18" s="256"/>
    </row>
    <row r="19" spans="1:21" ht="79.5" customHeight="1">
      <c r="A19" s="243"/>
      <c r="B19" s="243"/>
      <c r="C19" s="243"/>
      <c r="D19" s="243"/>
      <c r="E19" s="243"/>
      <c r="F19" s="177"/>
      <c r="G19" s="177"/>
      <c r="H19" s="177"/>
      <c r="I19" s="183"/>
      <c r="J19" s="183"/>
      <c r="K19" s="183"/>
      <c r="L19" s="183"/>
      <c r="M19" s="183"/>
      <c r="N19" s="183"/>
      <c r="O19" s="183"/>
      <c r="P19" s="244"/>
      <c r="Q19" s="177"/>
      <c r="R19" s="183"/>
      <c r="S19" s="179"/>
      <c r="T19" s="179"/>
      <c r="U19" s="179"/>
    </row>
    <row r="20" spans="1:21" ht="15.75" customHeight="1">
      <c r="A20" s="509" t="str">
        <f>TT!C6</f>
        <v>PHẠM ANH VŨ</v>
      </c>
      <c r="B20" s="509"/>
      <c r="C20" s="509"/>
      <c r="D20" s="509"/>
      <c r="E20" s="509"/>
      <c r="F20" s="245" t="s">
        <v>2</v>
      </c>
      <c r="G20" s="245"/>
      <c r="H20" s="245"/>
      <c r="I20" s="245"/>
      <c r="J20" s="245"/>
      <c r="K20" s="245"/>
      <c r="L20" s="245"/>
      <c r="M20" s="245"/>
      <c r="N20" s="510" t="str">
        <f>TT!C3</f>
        <v>CAO MINH HOÀNG TÙNG</v>
      </c>
      <c r="O20" s="510"/>
      <c r="P20" s="510"/>
      <c r="Q20" s="510"/>
      <c r="R20" s="510"/>
      <c r="S20" s="510"/>
      <c r="T20" s="510"/>
      <c r="U20" s="257"/>
    </row>
    <row r="21" spans="1:21" ht="15.75">
      <c r="A21" s="258"/>
      <c r="B21" s="258"/>
      <c r="C21" s="258"/>
      <c r="D21" s="258"/>
      <c r="E21" s="258"/>
      <c r="F21" s="258"/>
      <c r="G21" s="258"/>
      <c r="H21" s="258"/>
      <c r="I21" s="258"/>
      <c r="J21" s="258"/>
      <c r="K21" s="258"/>
      <c r="L21" s="258"/>
      <c r="M21" s="258"/>
      <c r="N21" s="259"/>
      <c r="O21" s="259"/>
      <c r="P21" s="259"/>
      <c r="Q21" s="259"/>
      <c r="R21" s="259"/>
      <c r="S21" s="259"/>
      <c r="T21" s="259"/>
      <c r="U21" s="259"/>
    </row>
    <row r="22" spans="1:21" ht="15.75">
      <c r="A22" s="361" t="s">
        <v>319</v>
      </c>
      <c r="B22" s="361"/>
      <c r="C22" s="361"/>
      <c r="D22" s="361"/>
      <c r="E22" s="258"/>
      <c r="F22" s="258"/>
      <c r="G22" s="258"/>
      <c r="H22" s="258"/>
      <c r="I22" s="258"/>
      <c r="J22" s="258"/>
      <c r="K22" s="258"/>
      <c r="L22" s="258"/>
      <c r="M22" s="258"/>
      <c r="N22" s="259"/>
      <c r="O22" s="259"/>
      <c r="P22" s="259"/>
      <c r="Q22" s="259"/>
      <c r="R22" s="259"/>
      <c r="S22" s="259"/>
      <c r="T22" s="259"/>
      <c r="U22" s="259"/>
    </row>
  </sheetData>
  <sheetProtection formatCells="0" formatColumns="0" formatRows="0" insertRows="0"/>
  <mergeCells count="33">
    <mergeCell ref="U3:U7"/>
    <mergeCell ref="O5:O7"/>
    <mergeCell ref="P5:P7"/>
    <mergeCell ref="J3:S3"/>
    <mergeCell ref="H3:H7"/>
    <mergeCell ref="A1:D1"/>
    <mergeCell ref="C3:C7"/>
    <mergeCell ref="D3:D7"/>
    <mergeCell ref="I3:I7"/>
    <mergeCell ref="E1:O1"/>
    <mergeCell ref="P1:U1"/>
    <mergeCell ref="P2:U2"/>
    <mergeCell ref="L5:N6"/>
    <mergeCell ref="K5:K7"/>
    <mergeCell ref="E4:E7"/>
    <mergeCell ref="A20:E20"/>
    <mergeCell ref="N20:T20"/>
    <mergeCell ref="E3:F3"/>
    <mergeCell ref="A17:E17"/>
    <mergeCell ref="N17:T17"/>
    <mergeCell ref="A18:E18"/>
    <mergeCell ref="N18:T18"/>
    <mergeCell ref="Q4:Q7"/>
    <mergeCell ref="R4:R7"/>
    <mergeCell ref="S4:S7"/>
    <mergeCell ref="A8:B8"/>
    <mergeCell ref="T3:T7"/>
    <mergeCell ref="F4:F7"/>
    <mergeCell ref="A3:A7"/>
    <mergeCell ref="B3:B7"/>
    <mergeCell ref="K4:P4"/>
    <mergeCell ref="J4:J7"/>
    <mergeCell ref="G3:G7"/>
  </mergeCells>
  <printOptions/>
  <pageMargins left="0.393700787401575" right="0.393700787401575" top="0.41" bottom="0.45" header="0.31496062992126" footer="0.31496062992126"/>
  <pageSetup horizontalDpi="600" verticalDpi="600" orientation="landscape" paperSize="9" scale="70"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X24"/>
  <sheetViews>
    <sheetView view="pageBreakPreview" zoomScaleSheetLayoutView="100" zoomScalePageLayoutView="0" workbookViewId="0" topLeftCell="A4">
      <selection activeCell="A9" sqref="A9:V22"/>
    </sheetView>
  </sheetViews>
  <sheetFormatPr defaultColWidth="9.00390625" defaultRowHeight="15.75"/>
  <cols>
    <col min="1" max="1" width="3.25390625" style="4" customWidth="1"/>
    <col min="2" max="2" width="13.375" style="4" customWidth="1"/>
    <col min="3" max="3" width="6.50390625" style="4" customWidth="1"/>
    <col min="4" max="4" width="6.00390625" style="4" customWidth="1"/>
    <col min="5" max="5" width="8.50390625" style="4" customWidth="1"/>
    <col min="6" max="6" width="5.75390625" style="4" customWidth="1"/>
    <col min="7" max="7" width="5.00390625" style="4" customWidth="1"/>
    <col min="8" max="8" width="6.75390625" style="4" customWidth="1"/>
    <col min="9" max="9" width="6.125" style="4" customWidth="1"/>
    <col min="10" max="12" width="6.75390625" style="4" customWidth="1"/>
    <col min="13" max="13" width="8.125" style="8" customWidth="1"/>
    <col min="14" max="14" width="7.25390625" style="8" customWidth="1"/>
    <col min="15" max="16" width="5.375" style="8" customWidth="1"/>
    <col min="17" max="17" width="7.125" style="8" customWidth="1"/>
    <col min="18" max="18" width="8.00390625" style="8" customWidth="1"/>
    <col min="19" max="19" width="5.375" style="8" customWidth="1"/>
    <col min="20" max="20" width="5.25390625" style="8" customWidth="1"/>
    <col min="21" max="21" width="6.125" style="8" customWidth="1"/>
    <col min="22" max="22" width="7.375" style="8" customWidth="1"/>
    <col min="23" max="16384" width="9.00390625" style="4" customWidth="1"/>
  </cols>
  <sheetData>
    <row r="1" spans="1:22" ht="63.75" customHeight="1">
      <c r="A1" s="492" t="s">
        <v>152</v>
      </c>
      <c r="B1" s="492"/>
      <c r="C1" s="492"/>
      <c r="D1" s="492"/>
      <c r="E1" s="492"/>
      <c r="F1" s="521" t="s">
        <v>124</v>
      </c>
      <c r="G1" s="521"/>
      <c r="H1" s="521"/>
      <c r="I1" s="521"/>
      <c r="J1" s="521"/>
      <c r="K1" s="521"/>
      <c r="L1" s="521"/>
      <c r="M1" s="521"/>
      <c r="N1" s="521"/>
      <c r="O1" s="521"/>
      <c r="P1" s="43"/>
      <c r="Q1" s="525" t="s">
        <v>150</v>
      </c>
      <c r="R1" s="525"/>
      <c r="S1" s="525"/>
      <c r="T1" s="525"/>
      <c r="U1" s="525"/>
      <c r="V1" s="525"/>
    </row>
    <row r="2" spans="1:22" ht="17.25" customHeight="1">
      <c r="A2" s="25"/>
      <c r="B2" s="27"/>
      <c r="C2" s="27"/>
      <c r="D2" s="27"/>
      <c r="E2" s="6"/>
      <c r="F2" s="6"/>
      <c r="G2" s="6"/>
      <c r="H2" s="6"/>
      <c r="I2" s="6"/>
      <c r="J2" s="37"/>
      <c r="K2" s="39">
        <f>COUNTBLANK(E8:V22)</f>
        <v>252</v>
      </c>
      <c r="L2" s="39">
        <f>COUNTA(E9:V22)</f>
        <v>0</v>
      </c>
      <c r="M2" s="42">
        <f>K2+L2</f>
        <v>252</v>
      </c>
      <c r="N2" s="41"/>
      <c r="O2" s="26"/>
      <c r="P2" s="26"/>
      <c r="Q2" s="26"/>
      <c r="R2" s="517" t="s">
        <v>98</v>
      </c>
      <c r="S2" s="517"/>
      <c r="T2" s="517"/>
      <c r="U2" s="517"/>
      <c r="V2" s="517"/>
    </row>
    <row r="3" spans="1:22" s="11" customFormat="1" ht="15.75" customHeight="1">
      <c r="A3" s="559" t="s">
        <v>157</v>
      </c>
      <c r="B3" s="560"/>
      <c r="C3" s="540" t="s">
        <v>132</v>
      </c>
      <c r="D3" s="511" t="s">
        <v>134</v>
      </c>
      <c r="E3" s="565" t="s">
        <v>4</v>
      </c>
      <c r="F3" s="566"/>
      <c r="G3" s="567" t="s">
        <v>36</v>
      </c>
      <c r="H3" s="567" t="s">
        <v>82</v>
      </c>
      <c r="I3" s="572" t="s">
        <v>37</v>
      </c>
      <c r="J3" s="573"/>
      <c r="K3" s="573"/>
      <c r="L3" s="573"/>
      <c r="M3" s="573"/>
      <c r="N3" s="573"/>
      <c r="O3" s="573"/>
      <c r="P3" s="573"/>
      <c r="Q3" s="573"/>
      <c r="R3" s="573"/>
      <c r="S3" s="573"/>
      <c r="T3" s="573"/>
      <c r="U3" s="574" t="s">
        <v>103</v>
      </c>
      <c r="V3" s="511" t="s">
        <v>108</v>
      </c>
    </row>
    <row r="4" spans="1:22" s="12" customFormat="1" ht="15.75" customHeight="1">
      <c r="A4" s="561"/>
      <c r="B4" s="562"/>
      <c r="C4" s="541"/>
      <c r="D4" s="511"/>
      <c r="E4" s="522" t="s">
        <v>137</v>
      </c>
      <c r="F4" s="522" t="s">
        <v>62</v>
      </c>
      <c r="G4" s="567"/>
      <c r="H4" s="567"/>
      <c r="I4" s="567" t="s">
        <v>37</v>
      </c>
      <c r="J4" s="571" t="s">
        <v>38</v>
      </c>
      <c r="K4" s="571"/>
      <c r="L4" s="571"/>
      <c r="M4" s="571"/>
      <c r="N4" s="571"/>
      <c r="O4" s="571"/>
      <c r="P4" s="571"/>
      <c r="Q4" s="571"/>
      <c r="R4" s="518" t="s">
        <v>139</v>
      </c>
      <c r="S4" s="515" t="s">
        <v>148</v>
      </c>
      <c r="T4" s="518" t="s">
        <v>81</v>
      </c>
      <c r="U4" s="574"/>
      <c r="V4" s="511"/>
    </row>
    <row r="5" spans="1:22" s="11" customFormat="1" ht="15.75" customHeight="1">
      <c r="A5" s="561"/>
      <c r="B5" s="562"/>
      <c r="C5" s="541"/>
      <c r="D5" s="511"/>
      <c r="E5" s="523"/>
      <c r="F5" s="523"/>
      <c r="G5" s="567"/>
      <c r="H5" s="567"/>
      <c r="I5" s="567"/>
      <c r="J5" s="567" t="s">
        <v>61</v>
      </c>
      <c r="K5" s="568" t="s">
        <v>4</v>
      </c>
      <c r="L5" s="569"/>
      <c r="M5" s="569"/>
      <c r="N5" s="569"/>
      <c r="O5" s="569"/>
      <c r="P5" s="569"/>
      <c r="Q5" s="570"/>
      <c r="R5" s="519"/>
      <c r="S5" s="530"/>
      <c r="T5" s="519"/>
      <c r="U5" s="574"/>
      <c r="V5" s="511"/>
    </row>
    <row r="6" spans="1:22" s="11" customFormat="1" ht="15.75" customHeight="1">
      <c r="A6" s="561"/>
      <c r="B6" s="562"/>
      <c r="C6" s="541"/>
      <c r="D6" s="511"/>
      <c r="E6" s="523"/>
      <c r="F6" s="523"/>
      <c r="G6" s="567"/>
      <c r="H6" s="567"/>
      <c r="I6" s="567"/>
      <c r="J6" s="567"/>
      <c r="K6" s="518" t="s">
        <v>96</v>
      </c>
      <c r="L6" s="568" t="s">
        <v>4</v>
      </c>
      <c r="M6" s="569"/>
      <c r="N6" s="570"/>
      <c r="O6" s="518" t="s">
        <v>42</v>
      </c>
      <c r="P6" s="515" t="s">
        <v>147</v>
      </c>
      <c r="Q6" s="518" t="s">
        <v>46</v>
      </c>
      <c r="R6" s="519"/>
      <c r="S6" s="530"/>
      <c r="T6" s="519"/>
      <c r="U6" s="574"/>
      <c r="V6" s="511"/>
    </row>
    <row r="7" spans="1:22" s="11" customFormat="1" ht="51" customHeight="1">
      <c r="A7" s="561"/>
      <c r="B7" s="562"/>
      <c r="C7" s="542"/>
      <c r="D7" s="511"/>
      <c r="E7" s="524"/>
      <c r="F7" s="524"/>
      <c r="G7" s="567"/>
      <c r="H7" s="567"/>
      <c r="I7" s="567"/>
      <c r="J7" s="567"/>
      <c r="K7" s="520"/>
      <c r="L7" s="54" t="s">
        <v>39</v>
      </c>
      <c r="M7" s="54" t="s">
        <v>40</v>
      </c>
      <c r="N7" s="54" t="s">
        <v>159</v>
      </c>
      <c r="O7" s="520"/>
      <c r="P7" s="516"/>
      <c r="Q7" s="520"/>
      <c r="R7" s="520"/>
      <c r="S7" s="516"/>
      <c r="T7" s="520"/>
      <c r="U7" s="574"/>
      <c r="V7" s="511"/>
    </row>
    <row r="8" spans="1:22" ht="15.75">
      <c r="A8" s="563"/>
      <c r="B8" s="564"/>
      <c r="C8" s="44" t="s">
        <v>13</v>
      </c>
      <c r="D8" s="44" t="s">
        <v>14</v>
      </c>
      <c r="E8" s="44" t="s">
        <v>19</v>
      </c>
      <c r="F8" s="44" t="s">
        <v>22</v>
      </c>
      <c r="G8" s="44" t="s">
        <v>23</v>
      </c>
      <c r="H8" s="44" t="s">
        <v>24</v>
      </c>
      <c r="I8" s="44" t="s">
        <v>25</v>
      </c>
      <c r="J8" s="44" t="s">
        <v>26</v>
      </c>
      <c r="K8" s="44" t="s">
        <v>27</v>
      </c>
      <c r="L8" s="44" t="s">
        <v>29</v>
      </c>
      <c r="M8" s="44" t="s">
        <v>30</v>
      </c>
      <c r="N8" s="44" t="s">
        <v>104</v>
      </c>
      <c r="O8" s="44" t="s">
        <v>101</v>
      </c>
      <c r="P8" s="44" t="s">
        <v>105</v>
      </c>
      <c r="Q8" s="44" t="s">
        <v>106</v>
      </c>
      <c r="R8" s="44" t="s">
        <v>107</v>
      </c>
      <c r="S8" s="44" t="s">
        <v>118</v>
      </c>
      <c r="T8" s="44" t="s">
        <v>131</v>
      </c>
      <c r="U8" s="44" t="s">
        <v>133</v>
      </c>
      <c r="V8" s="44" t="s">
        <v>149</v>
      </c>
    </row>
    <row r="9" spans="1:24" ht="15.75">
      <c r="A9" s="44" t="s">
        <v>0</v>
      </c>
      <c r="B9" s="55" t="s">
        <v>94</v>
      </c>
      <c r="C9" s="46"/>
      <c r="D9" s="46"/>
      <c r="E9" s="46"/>
      <c r="F9" s="46"/>
      <c r="G9" s="46"/>
      <c r="H9" s="46"/>
      <c r="I9" s="46"/>
      <c r="J9" s="46"/>
      <c r="K9" s="46"/>
      <c r="L9" s="58"/>
      <c r="M9" s="58"/>
      <c r="N9" s="59"/>
      <c r="O9" s="46"/>
      <c r="P9" s="46"/>
      <c r="Q9" s="56"/>
      <c r="R9" s="56"/>
      <c r="S9" s="56"/>
      <c r="T9" s="56"/>
      <c r="U9" s="46"/>
      <c r="V9" s="46"/>
      <c r="X9" s="34"/>
    </row>
    <row r="10" spans="1:22" ht="15.75">
      <c r="A10" s="48" t="s">
        <v>13</v>
      </c>
      <c r="B10" s="57" t="s">
        <v>54</v>
      </c>
      <c r="C10" s="46"/>
      <c r="D10" s="46"/>
      <c r="E10" s="46"/>
      <c r="F10" s="46"/>
      <c r="G10" s="46"/>
      <c r="H10" s="46"/>
      <c r="I10" s="46"/>
      <c r="J10" s="46"/>
      <c r="K10" s="46"/>
      <c r="L10" s="58"/>
      <c r="M10" s="58"/>
      <c r="N10" s="59"/>
      <c r="O10" s="46"/>
      <c r="P10" s="46"/>
      <c r="Q10" s="46"/>
      <c r="R10" s="46"/>
      <c r="S10" s="46"/>
      <c r="T10" s="46"/>
      <c r="U10" s="46"/>
      <c r="V10" s="46"/>
    </row>
    <row r="11" spans="1:22" ht="15.75">
      <c r="A11" s="48" t="s">
        <v>14</v>
      </c>
      <c r="B11" s="57" t="s">
        <v>55</v>
      </c>
      <c r="C11" s="46"/>
      <c r="D11" s="46"/>
      <c r="E11" s="46"/>
      <c r="F11" s="46"/>
      <c r="G11" s="46"/>
      <c r="H11" s="46"/>
      <c r="I11" s="46"/>
      <c r="J11" s="46"/>
      <c r="K11" s="46"/>
      <c r="L11" s="58"/>
      <c r="M11" s="58"/>
      <c r="N11" s="59"/>
      <c r="O11" s="46"/>
      <c r="P11" s="46"/>
      <c r="Q11" s="46"/>
      <c r="R11" s="46"/>
      <c r="S11" s="46"/>
      <c r="T11" s="46"/>
      <c r="U11" s="46"/>
      <c r="V11" s="46"/>
    </row>
    <row r="12" spans="1:22" ht="15.75">
      <c r="A12" s="48" t="s">
        <v>19</v>
      </c>
      <c r="B12" s="57" t="s">
        <v>56</v>
      </c>
      <c r="C12" s="46"/>
      <c r="D12" s="46"/>
      <c r="E12" s="46"/>
      <c r="F12" s="46"/>
      <c r="G12" s="46"/>
      <c r="H12" s="46"/>
      <c r="I12" s="46"/>
      <c r="J12" s="46"/>
      <c r="K12" s="46"/>
      <c r="L12" s="58"/>
      <c r="M12" s="58"/>
      <c r="N12" s="59"/>
      <c r="O12" s="46"/>
      <c r="P12" s="46"/>
      <c r="Q12" s="46"/>
      <c r="R12" s="46"/>
      <c r="S12" s="46"/>
      <c r="T12" s="46"/>
      <c r="U12" s="46"/>
      <c r="V12" s="46"/>
    </row>
    <row r="13" spans="1:22" ht="15.75">
      <c r="A13" s="48" t="s">
        <v>22</v>
      </c>
      <c r="B13" s="57" t="s">
        <v>57</v>
      </c>
      <c r="C13" s="46"/>
      <c r="D13" s="46"/>
      <c r="E13" s="46"/>
      <c r="F13" s="46"/>
      <c r="G13" s="46"/>
      <c r="H13" s="46"/>
      <c r="I13" s="46"/>
      <c r="J13" s="46"/>
      <c r="K13" s="46"/>
      <c r="L13" s="58"/>
      <c r="M13" s="58"/>
      <c r="N13" s="59"/>
      <c r="O13" s="46"/>
      <c r="P13" s="46"/>
      <c r="Q13" s="46"/>
      <c r="R13" s="46"/>
      <c r="S13" s="46"/>
      <c r="T13" s="46"/>
      <c r="U13" s="46"/>
      <c r="V13" s="46"/>
    </row>
    <row r="14" spans="1:22" ht="15.75">
      <c r="A14" s="48" t="s">
        <v>23</v>
      </c>
      <c r="B14" s="57" t="s">
        <v>60</v>
      </c>
      <c r="C14" s="46"/>
      <c r="D14" s="46"/>
      <c r="E14" s="46"/>
      <c r="F14" s="46"/>
      <c r="G14" s="46"/>
      <c r="H14" s="46"/>
      <c r="I14" s="46"/>
      <c r="J14" s="46"/>
      <c r="K14" s="46"/>
      <c r="L14" s="58"/>
      <c r="M14" s="58"/>
      <c r="N14" s="59"/>
      <c r="O14" s="46"/>
      <c r="P14" s="46"/>
      <c r="Q14" s="46"/>
      <c r="R14" s="46"/>
      <c r="S14" s="46"/>
      <c r="T14" s="46"/>
      <c r="U14" s="46"/>
      <c r="V14" s="46"/>
    </row>
    <row r="15" spans="1:22" ht="15.75">
      <c r="A15" s="48" t="s">
        <v>24</v>
      </c>
      <c r="B15" s="57" t="s">
        <v>58</v>
      </c>
      <c r="C15" s="46"/>
      <c r="D15" s="46"/>
      <c r="E15" s="46"/>
      <c r="F15" s="46"/>
      <c r="G15" s="46"/>
      <c r="H15" s="46"/>
      <c r="I15" s="46"/>
      <c r="J15" s="46"/>
      <c r="K15" s="46"/>
      <c r="L15" s="58"/>
      <c r="M15" s="58"/>
      <c r="N15" s="59"/>
      <c r="O15" s="46"/>
      <c r="P15" s="46"/>
      <c r="Q15" s="46"/>
      <c r="R15" s="46"/>
      <c r="S15" s="46"/>
      <c r="T15" s="46"/>
      <c r="U15" s="46"/>
      <c r="V15" s="46"/>
    </row>
    <row r="16" spans="1:22" ht="15.75">
      <c r="A16" s="44" t="s">
        <v>1</v>
      </c>
      <c r="B16" s="55" t="s">
        <v>95</v>
      </c>
      <c r="C16" s="46"/>
      <c r="D16" s="46"/>
      <c r="E16" s="46"/>
      <c r="F16" s="46"/>
      <c r="G16" s="46"/>
      <c r="H16" s="46"/>
      <c r="I16" s="46"/>
      <c r="J16" s="46"/>
      <c r="K16" s="46"/>
      <c r="L16" s="46"/>
      <c r="M16" s="46"/>
      <c r="N16" s="46"/>
      <c r="O16" s="46"/>
      <c r="P16" s="46"/>
      <c r="Q16" s="56"/>
      <c r="R16" s="56"/>
      <c r="S16" s="56"/>
      <c r="T16" s="56"/>
      <c r="U16" s="46"/>
      <c r="V16" s="46"/>
    </row>
    <row r="17" spans="1:22" ht="16.5" customHeight="1">
      <c r="A17" s="48" t="s">
        <v>13</v>
      </c>
      <c r="B17" s="57" t="s">
        <v>54</v>
      </c>
      <c r="C17" s="46"/>
      <c r="D17" s="46"/>
      <c r="E17" s="46"/>
      <c r="F17" s="46"/>
      <c r="G17" s="46"/>
      <c r="H17" s="46"/>
      <c r="I17" s="46"/>
      <c r="J17" s="46"/>
      <c r="K17" s="46"/>
      <c r="L17" s="46"/>
      <c r="M17" s="46"/>
      <c r="N17" s="46"/>
      <c r="O17" s="46"/>
      <c r="P17" s="46"/>
      <c r="Q17" s="46"/>
      <c r="R17" s="46"/>
      <c r="S17" s="46"/>
      <c r="T17" s="46"/>
      <c r="U17" s="46"/>
      <c r="V17" s="46"/>
    </row>
    <row r="18" spans="1:22" ht="16.5" customHeight="1">
      <c r="A18" s="48" t="s">
        <v>14</v>
      </c>
      <c r="B18" s="57" t="s">
        <v>55</v>
      </c>
      <c r="C18" s="46"/>
      <c r="D18" s="46"/>
      <c r="E18" s="46"/>
      <c r="F18" s="46"/>
      <c r="G18" s="46"/>
      <c r="H18" s="46"/>
      <c r="I18" s="46"/>
      <c r="J18" s="46"/>
      <c r="K18" s="46"/>
      <c r="L18" s="46"/>
      <c r="M18" s="46"/>
      <c r="N18" s="46"/>
      <c r="O18" s="46"/>
      <c r="P18" s="46"/>
      <c r="Q18" s="46"/>
      <c r="R18" s="46"/>
      <c r="S18" s="46"/>
      <c r="T18" s="46"/>
      <c r="U18" s="46"/>
      <c r="V18" s="46"/>
    </row>
    <row r="19" spans="1:22" ht="16.5" customHeight="1">
      <c r="A19" s="48" t="s">
        <v>19</v>
      </c>
      <c r="B19" s="57" t="s">
        <v>56</v>
      </c>
      <c r="C19" s="46"/>
      <c r="D19" s="46"/>
      <c r="E19" s="46"/>
      <c r="F19" s="46"/>
      <c r="G19" s="46"/>
      <c r="H19" s="46"/>
      <c r="I19" s="46"/>
      <c r="J19" s="46"/>
      <c r="K19" s="46"/>
      <c r="L19" s="46"/>
      <c r="M19" s="46"/>
      <c r="N19" s="46"/>
      <c r="O19" s="46"/>
      <c r="P19" s="46"/>
      <c r="Q19" s="46"/>
      <c r="R19" s="46"/>
      <c r="S19" s="46"/>
      <c r="T19" s="46"/>
      <c r="U19" s="46"/>
      <c r="V19" s="46"/>
    </row>
    <row r="20" spans="1:22" ht="16.5" customHeight="1">
      <c r="A20" s="48" t="s">
        <v>22</v>
      </c>
      <c r="B20" s="57" t="s">
        <v>57</v>
      </c>
      <c r="C20" s="46"/>
      <c r="D20" s="46"/>
      <c r="E20" s="46"/>
      <c r="F20" s="46"/>
      <c r="G20" s="46"/>
      <c r="H20" s="46"/>
      <c r="I20" s="46"/>
      <c r="J20" s="46"/>
      <c r="K20" s="46"/>
      <c r="L20" s="46"/>
      <c r="M20" s="46"/>
      <c r="N20" s="46"/>
      <c r="O20" s="46"/>
      <c r="P20" s="46"/>
      <c r="Q20" s="46"/>
      <c r="R20" s="46"/>
      <c r="S20" s="46"/>
      <c r="T20" s="46"/>
      <c r="U20" s="46"/>
      <c r="V20" s="46"/>
    </row>
    <row r="21" spans="1:22" ht="16.5" customHeight="1">
      <c r="A21" s="48" t="s">
        <v>23</v>
      </c>
      <c r="B21" s="57" t="s">
        <v>60</v>
      </c>
      <c r="C21" s="46"/>
      <c r="D21" s="46"/>
      <c r="E21" s="46"/>
      <c r="F21" s="46"/>
      <c r="G21" s="46"/>
      <c r="H21" s="46"/>
      <c r="I21" s="46"/>
      <c r="J21" s="46"/>
      <c r="K21" s="46"/>
      <c r="L21" s="46"/>
      <c r="M21" s="46"/>
      <c r="N21" s="46"/>
      <c r="O21" s="46"/>
      <c r="P21" s="46"/>
      <c r="Q21" s="46"/>
      <c r="R21" s="46"/>
      <c r="S21" s="46"/>
      <c r="T21" s="46"/>
      <c r="U21" s="46"/>
      <c r="V21" s="46"/>
    </row>
    <row r="22" spans="1:22" ht="16.5" customHeight="1">
      <c r="A22" s="48" t="s">
        <v>24</v>
      </c>
      <c r="B22" s="57" t="s">
        <v>58</v>
      </c>
      <c r="C22" s="46"/>
      <c r="D22" s="46"/>
      <c r="E22" s="46"/>
      <c r="F22" s="46"/>
      <c r="G22" s="46"/>
      <c r="H22" s="46"/>
      <c r="I22" s="46"/>
      <c r="J22" s="46"/>
      <c r="K22" s="46"/>
      <c r="L22" s="46"/>
      <c r="M22" s="46"/>
      <c r="N22" s="46"/>
      <c r="O22" s="46"/>
      <c r="P22" s="46"/>
      <c r="Q22" s="46"/>
      <c r="R22" s="46"/>
      <c r="S22" s="46"/>
      <c r="T22" s="46"/>
      <c r="U22" s="46"/>
      <c r="V22" s="46"/>
    </row>
    <row r="23" spans="1:23" s="5" customFormat="1" ht="45.75" customHeight="1">
      <c r="A23" s="543" t="s">
        <v>119</v>
      </c>
      <c r="B23" s="543"/>
      <c r="C23" s="543"/>
      <c r="D23" s="543"/>
      <c r="E23" s="543"/>
      <c r="F23" s="543"/>
      <c r="G23" s="543"/>
      <c r="H23" s="543"/>
      <c r="I23" s="543"/>
      <c r="J23" s="543"/>
      <c r="K23" s="7"/>
      <c r="L23" s="7"/>
      <c r="M23" s="7"/>
      <c r="O23" s="545" t="s">
        <v>127</v>
      </c>
      <c r="P23" s="545"/>
      <c r="Q23" s="545"/>
      <c r="R23" s="545"/>
      <c r="S23" s="545"/>
      <c r="T23" s="545"/>
      <c r="U23" s="545"/>
      <c r="V23" s="545"/>
      <c r="W23" s="5" t="s">
        <v>2</v>
      </c>
    </row>
    <row r="24" spans="1:22" ht="15.75">
      <c r="A24" s="544"/>
      <c r="B24" s="544"/>
      <c r="C24" s="544"/>
      <c r="D24" s="544"/>
      <c r="E24" s="544"/>
      <c r="F24" s="544"/>
      <c r="G24" s="544"/>
      <c r="H24" s="544"/>
      <c r="I24" s="544"/>
      <c r="J24" s="544"/>
      <c r="O24" s="546"/>
      <c r="P24" s="546"/>
      <c r="Q24" s="546"/>
      <c r="R24" s="546"/>
      <c r="S24" s="546"/>
      <c r="T24" s="546"/>
      <c r="U24" s="546"/>
      <c r="V24" s="546"/>
    </row>
  </sheetData>
  <sheetProtection/>
  <mergeCells count="29">
    <mergeCell ref="A23:J24"/>
    <mergeCell ref="O23:V24"/>
    <mergeCell ref="R2:V2"/>
    <mergeCell ref="V3:V7"/>
    <mergeCell ref="J5:J7"/>
    <mergeCell ref="G3:G7"/>
    <mergeCell ref="H3:H7"/>
    <mergeCell ref="P6:P7"/>
    <mergeCell ref="U3:U7"/>
    <mergeCell ref="K5:Q5"/>
    <mergeCell ref="O6:O7"/>
    <mergeCell ref="Q6:Q7"/>
    <mergeCell ref="A1:E1"/>
    <mergeCell ref="F1:O1"/>
    <mergeCell ref="Q1:V1"/>
    <mergeCell ref="J4:Q4"/>
    <mergeCell ref="I3:T3"/>
    <mergeCell ref="C3:C7"/>
    <mergeCell ref="S4:S7"/>
    <mergeCell ref="T4:T7"/>
    <mergeCell ref="D3:D7"/>
    <mergeCell ref="A3:B8"/>
    <mergeCell ref="E3:F3"/>
    <mergeCell ref="E4:E7"/>
    <mergeCell ref="F4:F7"/>
    <mergeCell ref="R4:R7"/>
    <mergeCell ref="K6:K7"/>
    <mergeCell ref="I4:I7"/>
    <mergeCell ref="L6:N6"/>
  </mergeCells>
  <printOptions/>
  <pageMargins left="0.4330708661417323" right="0.1968503937007874" top="0.1968503937007874" bottom="0" header="0.1968503937007874" footer="0.1968503937007874"/>
  <pageSetup horizontalDpi="600" verticalDpi="600" orientation="landscape" paperSize="9" scale="90" r:id="rId2"/>
  <drawing r:id="rId1"/>
</worksheet>
</file>

<file path=xl/worksheets/sheet9.xml><?xml version="1.0" encoding="utf-8"?>
<worksheet xmlns="http://schemas.openxmlformats.org/spreadsheetml/2006/main" xmlns:r="http://schemas.openxmlformats.org/officeDocument/2006/relationships">
  <sheetPr>
    <tabColor rgb="FFFF0000"/>
  </sheetPr>
  <dimension ref="A1:AA78"/>
  <sheetViews>
    <sheetView view="pageBreakPreview" zoomScaleSheetLayoutView="100" zoomScalePageLayoutView="0" workbookViewId="0" topLeftCell="A1">
      <selection activeCell="K76" sqref="K76"/>
    </sheetView>
  </sheetViews>
  <sheetFormatPr defaultColWidth="9.00390625" defaultRowHeight="15.75"/>
  <cols>
    <col min="1" max="1" width="4.125" style="4" customWidth="1"/>
    <col min="2" max="2" width="24.00390625" style="4" customWidth="1"/>
    <col min="3" max="3" width="6.625" style="4" customWidth="1"/>
    <col min="4" max="4" width="7.25390625" style="4" customWidth="1"/>
    <col min="5" max="5" width="8.375" style="4" customWidth="1"/>
    <col min="6" max="6" width="6.75390625" style="4" customWidth="1"/>
    <col min="7" max="7" width="6.50390625" style="4" customWidth="1"/>
    <col min="8" max="8" width="5.375" style="4" customWidth="1"/>
    <col min="9" max="9" width="8.375" style="4" customWidth="1"/>
    <col min="10" max="10" width="6.75390625" style="4" customWidth="1"/>
    <col min="11" max="11" width="6.625" style="4" customWidth="1"/>
    <col min="12" max="13" width="7.125" style="4" customWidth="1"/>
    <col min="14" max="14" width="7.375" style="8" customWidth="1"/>
    <col min="15" max="15" width="6.50390625" style="8" customWidth="1"/>
    <col min="16" max="16" width="5.625" style="8" customWidth="1"/>
    <col min="17" max="18" width="7.00390625" style="8" customWidth="1"/>
    <col min="19" max="19" width="5.75390625" style="8" customWidth="1"/>
    <col min="20" max="20" width="7.25390625" style="8" customWidth="1"/>
    <col min="21" max="21" width="7.375" style="8" customWidth="1"/>
    <col min="22" max="27" width="0" style="4" hidden="1" customWidth="1"/>
    <col min="28" max="16384" width="9.00390625" style="4" customWidth="1"/>
  </cols>
  <sheetData>
    <row r="1" spans="1:21" s="5" customFormat="1" ht="42.75" customHeight="1">
      <c r="A1" s="492" t="s">
        <v>338</v>
      </c>
      <c r="B1" s="492"/>
      <c r="C1" s="492"/>
      <c r="D1" s="492"/>
      <c r="E1" s="471" t="s">
        <v>353</v>
      </c>
      <c r="F1" s="471"/>
      <c r="G1" s="471"/>
      <c r="H1" s="471"/>
      <c r="I1" s="471"/>
      <c r="J1" s="471"/>
      <c r="K1" s="471"/>
      <c r="L1" s="471"/>
      <c r="M1" s="471"/>
      <c r="N1" s="471"/>
      <c r="O1" s="471"/>
      <c r="P1" s="732" t="str">
        <f>TT!C2</f>
        <v>Đơn vị  báo cáo: CỤC THADS TỈNH KON TUM
Đơn vị nhận báo cáo: TỔNG CỤC THI HÀNH ÁN DÂN SỰ</v>
      </c>
      <c r="Q1" s="732"/>
      <c r="R1" s="732"/>
      <c r="S1" s="732"/>
      <c r="T1" s="732"/>
      <c r="U1" s="732"/>
    </row>
    <row r="2" spans="1:21" s="5" customFormat="1" ht="23.25" customHeight="1">
      <c r="A2" s="492"/>
      <c r="B2" s="492"/>
      <c r="C2" s="492"/>
      <c r="D2" s="492"/>
      <c r="E2" s="592" t="str">
        <f>TT!C8</f>
        <v>04 tháng / năm 2020</v>
      </c>
      <c r="F2" s="592"/>
      <c r="G2" s="592"/>
      <c r="H2" s="592"/>
      <c r="I2" s="592"/>
      <c r="J2" s="592"/>
      <c r="K2" s="592"/>
      <c r="L2" s="592"/>
      <c r="M2" s="592"/>
      <c r="N2" s="592"/>
      <c r="O2" s="592"/>
      <c r="P2" s="732"/>
      <c r="Q2" s="732"/>
      <c r="R2" s="732"/>
      <c r="S2" s="732"/>
      <c r="T2" s="732"/>
      <c r="U2" s="732"/>
    </row>
    <row r="3" spans="1:21" s="5" customFormat="1" ht="18" customHeight="1">
      <c r="A3" s="25"/>
      <c r="B3" s="27"/>
      <c r="C3" s="27"/>
      <c r="D3" s="27"/>
      <c r="E3" s="6"/>
      <c r="F3" s="6"/>
      <c r="G3" s="6"/>
      <c r="H3" s="6"/>
      <c r="I3" s="37"/>
      <c r="J3" s="38">
        <f>COUNTBLANK(E10:U69)</f>
        <v>1</v>
      </c>
      <c r="K3" s="39">
        <f>COUNTA(E10:U69)</f>
        <v>1020</v>
      </c>
      <c r="L3" s="39">
        <f>J3+K3</f>
        <v>1021</v>
      </c>
      <c r="M3" s="39"/>
      <c r="N3" s="26"/>
      <c r="O3" s="26"/>
      <c r="P3" s="493" t="s">
        <v>164</v>
      </c>
      <c r="Q3" s="493"/>
      <c r="R3" s="493"/>
      <c r="S3" s="493"/>
      <c r="T3" s="493"/>
      <c r="U3" s="493"/>
    </row>
    <row r="4" spans="1:21" s="5" customFormat="1" ht="18" customHeight="1">
      <c r="A4" s="585" t="s">
        <v>136</v>
      </c>
      <c r="B4" s="585" t="s">
        <v>157</v>
      </c>
      <c r="C4" s="593" t="s">
        <v>163</v>
      </c>
      <c r="D4" s="482" t="s">
        <v>134</v>
      </c>
      <c r="E4" s="482" t="s">
        <v>4</v>
      </c>
      <c r="F4" s="482"/>
      <c r="G4" s="576" t="s">
        <v>36</v>
      </c>
      <c r="H4" s="581" t="s">
        <v>165</v>
      </c>
      <c r="I4" s="576" t="s">
        <v>37</v>
      </c>
      <c r="J4" s="499" t="s">
        <v>4</v>
      </c>
      <c r="K4" s="500"/>
      <c r="L4" s="500"/>
      <c r="M4" s="500"/>
      <c r="N4" s="500"/>
      <c r="O4" s="500"/>
      <c r="P4" s="500"/>
      <c r="Q4" s="500"/>
      <c r="R4" s="500"/>
      <c r="S4" s="500"/>
      <c r="T4" s="589" t="s">
        <v>103</v>
      </c>
      <c r="U4" s="497" t="s">
        <v>160</v>
      </c>
    </row>
    <row r="5" spans="1:21" s="5" customFormat="1" ht="18" customHeight="1">
      <c r="A5" s="586"/>
      <c r="B5" s="586"/>
      <c r="C5" s="593"/>
      <c r="D5" s="482"/>
      <c r="E5" s="482" t="s">
        <v>414</v>
      </c>
      <c r="F5" s="482" t="s">
        <v>62</v>
      </c>
      <c r="G5" s="576"/>
      <c r="H5" s="581"/>
      <c r="I5" s="576"/>
      <c r="J5" s="576" t="s">
        <v>61</v>
      </c>
      <c r="K5" s="482" t="s">
        <v>4</v>
      </c>
      <c r="L5" s="482"/>
      <c r="M5" s="482"/>
      <c r="N5" s="482"/>
      <c r="O5" s="482"/>
      <c r="P5" s="482"/>
      <c r="Q5" s="581" t="s">
        <v>415</v>
      </c>
      <c r="R5" s="576" t="s">
        <v>438</v>
      </c>
      <c r="S5" s="575" t="s">
        <v>81</v>
      </c>
      <c r="T5" s="590"/>
      <c r="U5" s="498"/>
    </row>
    <row r="6" spans="1:21" s="5" customFormat="1" ht="18" customHeight="1">
      <c r="A6" s="586"/>
      <c r="B6" s="586"/>
      <c r="C6" s="593"/>
      <c r="D6" s="482"/>
      <c r="E6" s="482"/>
      <c r="F6" s="482"/>
      <c r="G6" s="576"/>
      <c r="H6" s="581"/>
      <c r="I6" s="576"/>
      <c r="J6" s="576"/>
      <c r="K6" s="576" t="s">
        <v>96</v>
      </c>
      <c r="L6" s="482" t="s">
        <v>4</v>
      </c>
      <c r="M6" s="482"/>
      <c r="N6" s="576" t="s">
        <v>42</v>
      </c>
      <c r="O6" s="582" t="s">
        <v>147</v>
      </c>
      <c r="P6" s="576" t="s">
        <v>46</v>
      </c>
      <c r="Q6" s="581"/>
      <c r="R6" s="576"/>
      <c r="S6" s="575"/>
      <c r="T6" s="590"/>
      <c r="U6" s="498"/>
    </row>
    <row r="7" spans="1:21" s="5" customFormat="1" ht="18" customHeight="1">
      <c r="A7" s="586"/>
      <c r="B7" s="586"/>
      <c r="C7" s="593"/>
      <c r="D7" s="482"/>
      <c r="E7" s="482"/>
      <c r="F7" s="482"/>
      <c r="G7" s="576"/>
      <c r="H7" s="581"/>
      <c r="I7" s="576"/>
      <c r="J7" s="576"/>
      <c r="K7" s="576"/>
      <c r="L7" s="482"/>
      <c r="M7" s="482"/>
      <c r="N7" s="576"/>
      <c r="O7" s="582"/>
      <c r="P7" s="576"/>
      <c r="Q7" s="581"/>
      <c r="R7" s="576"/>
      <c r="S7" s="575"/>
      <c r="T7" s="590"/>
      <c r="U7" s="498"/>
    </row>
    <row r="8" spans="1:21" s="5" customFormat="1" ht="37.5" customHeight="1">
      <c r="A8" s="587"/>
      <c r="B8" s="587"/>
      <c r="C8" s="593"/>
      <c r="D8" s="482"/>
      <c r="E8" s="482"/>
      <c r="F8" s="482"/>
      <c r="G8" s="576"/>
      <c r="H8" s="581"/>
      <c r="I8" s="576"/>
      <c r="J8" s="576"/>
      <c r="K8" s="576"/>
      <c r="L8" s="60" t="s">
        <v>39</v>
      </c>
      <c r="M8" s="60" t="s">
        <v>138</v>
      </c>
      <c r="N8" s="576"/>
      <c r="O8" s="582"/>
      <c r="P8" s="576"/>
      <c r="Q8" s="581"/>
      <c r="R8" s="576"/>
      <c r="S8" s="575"/>
      <c r="T8" s="591"/>
      <c r="U8" s="498"/>
    </row>
    <row r="9" spans="1:21" s="5" customFormat="1" ht="12.75" customHeight="1">
      <c r="A9" s="583" t="s">
        <v>3</v>
      </c>
      <c r="B9" s="584"/>
      <c r="C9" s="373">
        <v>1</v>
      </c>
      <c r="D9" s="373">
        <v>2</v>
      </c>
      <c r="E9" s="373">
        <v>3</v>
      </c>
      <c r="F9" s="373">
        <v>4</v>
      </c>
      <c r="G9" s="373">
        <v>5</v>
      </c>
      <c r="H9" s="373">
        <v>6</v>
      </c>
      <c r="I9" s="373">
        <v>7</v>
      </c>
      <c r="J9" s="373">
        <v>8</v>
      </c>
      <c r="K9" s="373">
        <v>9</v>
      </c>
      <c r="L9" s="373">
        <v>10</v>
      </c>
      <c r="M9" s="373">
        <v>11</v>
      </c>
      <c r="N9" s="373">
        <v>12</v>
      </c>
      <c r="O9" s="373">
        <v>13</v>
      </c>
      <c r="P9" s="373">
        <v>14</v>
      </c>
      <c r="Q9" s="373">
        <v>15</v>
      </c>
      <c r="R9" s="373">
        <v>16</v>
      </c>
      <c r="S9" s="373">
        <v>17</v>
      </c>
      <c r="T9" s="373">
        <v>18</v>
      </c>
      <c r="U9" s="373">
        <v>19</v>
      </c>
    </row>
    <row r="10" spans="1:27" s="5" customFormat="1" ht="19.5" customHeight="1">
      <c r="A10" s="578" t="s">
        <v>10</v>
      </c>
      <c r="B10" s="578"/>
      <c r="C10" s="398">
        <v>1599</v>
      </c>
      <c r="D10" s="398">
        <v>2644</v>
      </c>
      <c r="E10" s="398">
        <v>1134</v>
      </c>
      <c r="F10" s="398">
        <v>1510</v>
      </c>
      <c r="G10" s="398">
        <v>50</v>
      </c>
      <c r="H10" s="398">
        <v>0</v>
      </c>
      <c r="I10" s="398">
        <v>2594</v>
      </c>
      <c r="J10" s="398">
        <v>2101</v>
      </c>
      <c r="K10" s="398">
        <v>1073</v>
      </c>
      <c r="L10" s="398">
        <v>1048</v>
      </c>
      <c r="M10" s="398">
        <v>25</v>
      </c>
      <c r="N10" s="398">
        <v>1019</v>
      </c>
      <c r="O10" s="398">
        <v>9</v>
      </c>
      <c r="P10" s="398">
        <v>0</v>
      </c>
      <c r="Q10" s="398">
        <v>484</v>
      </c>
      <c r="R10" s="398">
        <v>9</v>
      </c>
      <c r="S10" s="398">
        <v>0</v>
      </c>
      <c r="T10" s="398">
        <f>SUM(N10:S10)</f>
        <v>1521</v>
      </c>
      <c r="U10" s="408">
        <f>IF(J10&lt;&gt;0,K10/J10,"")</f>
        <v>0.5107091861018562</v>
      </c>
      <c r="Y10" s="433">
        <f>SUM(Y11:Y69)</f>
        <v>471</v>
      </c>
      <c r="Z10" s="433">
        <f>Q10+Y10</f>
        <v>955</v>
      </c>
      <c r="AA10" s="433">
        <f>T10+Y10</f>
        <v>1992</v>
      </c>
    </row>
    <row r="11" spans="1:27" s="5" customFormat="1" ht="19.5" customHeight="1">
      <c r="A11" s="374" t="s">
        <v>0</v>
      </c>
      <c r="B11" s="375" t="s">
        <v>354</v>
      </c>
      <c r="C11" s="399">
        <v>26</v>
      </c>
      <c r="D11" s="399">
        <v>184</v>
      </c>
      <c r="E11" s="399">
        <v>77</v>
      </c>
      <c r="F11" s="399">
        <v>107</v>
      </c>
      <c r="G11" s="399">
        <v>19</v>
      </c>
      <c r="H11" s="399">
        <v>0</v>
      </c>
      <c r="I11" s="399">
        <v>165</v>
      </c>
      <c r="J11" s="399">
        <v>122</v>
      </c>
      <c r="K11" s="399">
        <v>57</v>
      </c>
      <c r="L11" s="399">
        <v>57</v>
      </c>
      <c r="M11" s="399">
        <v>0</v>
      </c>
      <c r="N11" s="399">
        <v>65</v>
      </c>
      <c r="O11" s="399">
        <v>0</v>
      </c>
      <c r="P11" s="399">
        <v>0</v>
      </c>
      <c r="Q11" s="399">
        <v>38</v>
      </c>
      <c r="R11" s="399">
        <v>5</v>
      </c>
      <c r="S11" s="399">
        <v>0</v>
      </c>
      <c r="T11" s="399">
        <f aca="true" t="shared" si="0" ref="T11:T69">SUM(N11:S11)</f>
        <v>108</v>
      </c>
      <c r="U11" s="407">
        <f aca="true" t="shared" si="1" ref="U11:U69">IF(J11&lt;&gt;0,K11/J11,"")</f>
        <v>0.4672131147540984</v>
      </c>
      <c r="V11" s="421">
        <f>D10-G10-H10</f>
        <v>2594</v>
      </c>
      <c r="W11" s="421">
        <f>J10+Q10+R10+S10</f>
        <v>2594</v>
      </c>
      <c r="X11" s="421">
        <f>V11-W11</f>
        <v>0</v>
      </c>
      <c r="Y11" s="426">
        <f>'[1]04'!$Y$10+'[1]04'!$AB$10</f>
        <v>43</v>
      </c>
      <c r="Z11" s="426">
        <f>Y11+Q11</f>
        <v>81</v>
      </c>
      <c r="AA11" s="426">
        <f>T11+Y11</f>
        <v>151</v>
      </c>
    </row>
    <row r="12" spans="1:27" s="5" customFormat="1" ht="19.5" customHeight="1">
      <c r="A12" s="376">
        <v>1</v>
      </c>
      <c r="B12" s="261" t="s">
        <v>355</v>
      </c>
      <c r="C12" s="400">
        <v>3</v>
      </c>
      <c r="D12" s="400">
        <v>7</v>
      </c>
      <c r="E12" s="397">
        <v>0</v>
      </c>
      <c r="F12" s="397">
        <v>7</v>
      </c>
      <c r="G12" s="397">
        <v>2</v>
      </c>
      <c r="H12" s="397">
        <v>0</v>
      </c>
      <c r="I12" s="401">
        <v>5</v>
      </c>
      <c r="J12" s="400">
        <v>5</v>
      </c>
      <c r="K12" s="400">
        <v>4</v>
      </c>
      <c r="L12" s="402">
        <v>4</v>
      </c>
      <c r="M12" s="402">
        <v>0</v>
      </c>
      <c r="N12" s="402">
        <v>1</v>
      </c>
      <c r="O12" s="402">
        <v>0</v>
      </c>
      <c r="P12" s="402">
        <v>0</v>
      </c>
      <c r="Q12" s="402">
        <v>0</v>
      </c>
      <c r="R12" s="402">
        <v>0</v>
      </c>
      <c r="S12" s="402">
        <v>0</v>
      </c>
      <c r="T12" s="400">
        <f t="shared" si="0"/>
        <v>1</v>
      </c>
      <c r="U12" s="234">
        <f t="shared" si="1"/>
        <v>0.8</v>
      </c>
      <c r="V12" s="421">
        <f aca="true" t="shared" si="2" ref="V12:V69">D11-G11-H11</f>
        <v>165</v>
      </c>
      <c r="W12" s="421">
        <f aca="true" t="shared" si="3" ref="W12:W69">J11+Q11+R11+S11</f>
        <v>165</v>
      </c>
      <c r="X12" s="421">
        <f aca="true" t="shared" si="4" ref="X12:X69">V12-W12</f>
        <v>0</v>
      </c>
      <c r="Y12" s="420"/>
      <c r="Z12" s="420"/>
      <c r="AA12" s="420"/>
    </row>
    <row r="13" spans="1:27" s="5" customFormat="1" ht="19.5" customHeight="1">
      <c r="A13" s="376">
        <v>2</v>
      </c>
      <c r="B13" s="261" t="s">
        <v>356</v>
      </c>
      <c r="C13" s="400">
        <v>3</v>
      </c>
      <c r="D13" s="400">
        <v>8</v>
      </c>
      <c r="E13" s="397">
        <v>0</v>
      </c>
      <c r="F13" s="397">
        <v>8</v>
      </c>
      <c r="G13" s="397">
        <v>1</v>
      </c>
      <c r="H13" s="397">
        <v>0</v>
      </c>
      <c r="I13" s="401">
        <v>7</v>
      </c>
      <c r="J13" s="400">
        <v>7</v>
      </c>
      <c r="K13" s="400">
        <v>7</v>
      </c>
      <c r="L13" s="402">
        <v>7</v>
      </c>
      <c r="M13" s="402">
        <v>0</v>
      </c>
      <c r="N13" s="402">
        <v>0</v>
      </c>
      <c r="O13" s="402">
        <v>0</v>
      </c>
      <c r="P13" s="402">
        <v>0</v>
      </c>
      <c r="Q13" s="402">
        <v>0</v>
      </c>
      <c r="R13" s="402">
        <v>0</v>
      </c>
      <c r="S13" s="402">
        <v>0</v>
      </c>
      <c r="T13" s="400">
        <f t="shared" si="0"/>
        <v>0</v>
      </c>
      <c r="U13" s="234">
        <f t="shared" si="1"/>
        <v>1</v>
      </c>
      <c r="V13" s="421">
        <f t="shared" si="2"/>
        <v>5</v>
      </c>
      <c r="W13" s="421">
        <f t="shared" si="3"/>
        <v>5</v>
      </c>
      <c r="X13" s="421">
        <f t="shared" si="4"/>
        <v>0</v>
      </c>
      <c r="Y13" s="420"/>
      <c r="Z13" s="420"/>
      <c r="AA13" s="420"/>
    </row>
    <row r="14" spans="1:27" s="5" customFormat="1" ht="19.5" customHeight="1">
      <c r="A14" s="376">
        <v>3</v>
      </c>
      <c r="B14" s="261" t="s">
        <v>357</v>
      </c>
      <c r="C14" s="400">
        <v>1</v>
      </c>
      <c r="D14" s="400">
        <v>8</v>
      </c>
      <c r="E14" s="397">
        <v>3</v>
      </c>
      <c r="F14" s="397">
        <v>5</v>
      </c>
      <c r="G14" s="397">
        <v>2</v>
      </c>
      <c r="H14" s="397">
        <v>0</v>
      </c>
      <c r="I14" s="401">
        <v>6</v>
      </c>
      <c r="J14" s="400">
        <v>6</v>
      </c>
      <c r="K14" s="400">
        <v>3</v>
      </c>
      <c r="L14" s="402">
        <v>3</v>
      </c>
      <c r="M14" s="402">
        <v>0</v>
      </c>
      <c r="N14" s="402">
        <v>3</v>
      </c>
      <c r="O14" s="402">
        <v>0</v>
      </c>
      <c r="P14" s="402">
        <v>0</v>
      </c>
      <c r="Q14" s="402">
        <v>0</v>
      </c>
      <c r="R14" s="402">
        <v>0</v>
      </c>
      <c r="S14" s="402">
        <v>0</v>
      </c>
      <c r="T14" s="400">
        <f t="shared" si="0"/>
        <v>3</v>
      </c>
      <c r="U14" s="234">
        <f t="shared" si="1"/>
        <v>0.5</v>
      </c>
      <c r="V14" s="421">
        <f t="shared" si="2"/>
        <v>7</v>
      </c>
      <c r="W14" s="421">
        <f t="shared" si="3"/>
        <v>7</v>
      </c>
      <c r="X14" s="421">
        <f t="shared" si="4"/>
        <v>0</v>
      </c>
      <c r="Y14" s="420"/>
      <c r="Z14" s="420"/>
      <c r="AA14" s="420"/>
    </row>
    <row r="15" spans="1:27" s="5" customFormat="1" ht="19.5" customHeight="1">
      <c r="A15" s="376">
        <v>4</v>
      </c>
      <c r="B15" s="261" t="s">
        <v>358</v>
      </c>
      <c r="C15" s="400">
        <v>3</v>
      </c>
      <c r="D15" s="400">
        <v>5</v>
      </c>
      <c r="E15" s="397">
        <v>2</v>
      </c>
      <c r="F15" s="397">
        <v>3</v>
      </c>
      <c r="G15" s="397">
        <v>2</v>
      </c>
      <c r="H15" s="397">
        <v>0</v>
      </c>
      <c r="I15" s="401">
        <v>3</v>
      </c>
      <c r="J15" s="400">
        <v>2</v>
      </c>
      <c r="K15" s="400">
        <v>1</v>
      </c>
      <c r="L15" s="402">
        <v>1</v>
      </c>
      <c r="M15" s="402">
        <v>0</v>
      </c>
      <c r="N15" s="402">
        <v>1</v>
      </c>
      <c r="O15" s="402">
        <v>0</v>
      </c>
      <c r="P15" s="402">
        <v>0</v>
      </c>
      <c r="Q15" s="402">
        <v>1</v>
      </c>
      <c r="R15" s="402">
        <v>0</v>
      </c>
      <c r="S15" s="402">
        <v>0</v>
      </c>
      <c r="T15" s="400">
        <f t="shared" si="0"/>
        <v>2</v>
      </c>
      <c r="U15" s="234">
        <f t="shared" si="1"/>
        <v>0.5</v>
      </c>
      <c r="V15" s="421">
        <f t="shared" si="2"/>
        <v>6</v>
      </c>
      <c r="W15" s="421">
        <f t="shared" si="3"/>
        <v>6</v>
      </c>
      <c r="X15" s="421">
        <f t="shared" si="4"/>
        <v>0</v>
      </c>
      <c r="Y15" s="420"/>
      <c r="Z15" s="420"/>
      <c r="AA15" s="420"/>
    </row>
    <row r="16" spans="1:27" s="5" customFormat="1" ht="19.5" customHeight="1">
      <c r="A16" s="376">
        <v>5</v>
      </c>
      <c r="B16" s="261" t="s">
        <v>359</v>
      </c>
      <c r="C16" s="400">
        <v>2</v>
      </c>
      <c r="D16" s="400">
        <v>17</v>
      </c>
      <c r="E16" s="397">
        <v>7</v>
      </c>
      <c r="F16" s="397">
        <v>10</v>
      </c>
      <c r="G16" s="397">
        <v>0</v>
      </c>
      <c r="H16" s="397">
        <v>0</v>
      </c>
      <c r="I16" s="401">
        <v>17</v>
      </c>
      <c r="J16" s="400">
        <v>14</v>
      </c>
      <c r="K16" s="400">
        <v>3</v>
      </c>
      <c r="L16" s="402">
        <v>3</v>
      </c>
      <c r="M16" s="402">
        <v>0</v>
      </c>
      <c r="N16" s="402">
        <v>11</v>
      </c>
      <c r="O16" s="402">
        <v>0</v>
      </c>
      <c r="P16" s="402">
        <v>0</v>
      </c>
      <c r="Q16" s="402">
        <v>3</v>
      </c>
      <c r="R16" s="402">
        <v>0</v>
      </c>
      <c r="S16" s="402">
        <v>0</v>
      </c>
      <c r="T16" s="400">
        <f t="shared" si="0"/>
        <v>14</v>
      </c>
      <c r="U16" s="234">
        <f t="shared" si="1"/>
        <v>0.21428571428571427</v>
      </c>
      <c r="V16" s="421">
        <f t="shared" si="2"/>
        <v>3</v>
      </c>
      <c r="W16" s="421">
        <f t="shared" si="3"/>
        <v>3</v>
      </c>
      <c r="X16" s="421">
        <f t="shared" si="4"/>
        <v>0</v>
      </c>
      <c r="Y16" s="420"/>
      <c r="Z16" s="420"/>
      <c r="AA16" s="420"/>
    </row>
    <row r="17" spans="1:27" s="5" customFormat="1" ht="19.5" customHeight="1">
      <c r="A17" s="376">
        <v>6</v>
      </c>
      <c r="B17" s="261" t="s">
        <v>360</v>
      </c>
      <c r="C17" s="400">
        <v>5</v>
      </c>
      <c r="D17" s="400">
        <v>73</v>
      </c>
      <c r="E17" s="397">
        <v>35</v>
      </c>
      <c r="F17" s="397">
        <v>38</v>
      </c>
      <c r="G17" s="397">
        <v>8</v>
      </c>
      <c r="H17" s="397">
        <v>0</v>
      </c>
      <c r="I17" s="401">
        <v>65</v>
      </c>
      <c r="J17" s="400">
        <v>35</v>
      </c>
      <c r="K17" s="400">
        <v>19</v>
      </c>
      <c r="L17" s="402">
        <v>19</v>
      </c>
      <c r="M17" s="402">
        <v>0</v>
      </c>
      <c r="N17" s="402">
        <v>16</v>
      </c>
      <c r="O17" s="402">
        <v>0</v>
      </c>
      <c r="P17" s="402">
        <v>0</v>
      </c>
      <c r="Q17" s="402">
        <v>25</v>
      </c>
      <c r="R17" s="402">
        <v>5</v>
      </c>
      <c r="S17" s="402">
        <v>0</v>
      </c>
      <c r="T17" s="400">
        <f t="shared" si="0"/>
        <v>46</v>
      </c>
      <c r="U17" s="234">
        <f t="shared" si="1"/>
        <v>0.5428571428571428</v>
      </c>
      <c r="V17" s="421">
        <f t="shared" si="2"/>
        <v>17</v>
      </c>
      <c r="W17" s="421">
        <f t="shared" si="3"/>
        <v>17</v>
      </c>
      <c r="X17" s="421">
        <f t="shared" si="4"/>
        <v>0</v>
      </c>
      <c r="Y17" s="420"/>
      <c r="Z17" s="420"/>
      <c r="AA17" s="420"/>
    </row>
    <row r="18" spans="1:27" s="5" customFormat="1" ht="19.5" customHeight="1">
      <c r="A18" s="376">
        <v>7</v>
      </c>
      <c r="B18" s="261" t="s">
        <v>361</v>
      </c>
      <c r="C18" s="400">
        <v>1</v>
      </c>
      <c r="D18" s="400">
        <v>6</v>
      </c>
      <c r="E18" s="397">
        <v>2</v>
      </c>
      <c r="F18" s="397">
        <v>4</v>
      </c>
      <c r="G18" s="397">
        <v>2</v>
      </c>
      <c r="H18" s="397">
        <v>0</v>
      </c>
      <c r="I18" s="401">
        <v>4</v>
      </c>
      <c r="J18" s="400">
        <v>2</v>
      </c>
      <c r="K18" s="400">
        <v>2</v>
      </c>
      <c r="L18" s="402">
        <v>2</v>
      </c>
      <c r="M18" s="402">
        <v>0</v>
      </c>
      <c r="N18" s="402">
        <v>0</v>
      </c>
      <c r="O18" s="402">
        <v>0</v>
      </c>
      <c r="P18" s="402">
        <v>0</v>
      </c>
      <c r="Q18" s="402">
        <v>2</v>
      </c>
      <c r="R18" s="402">
        <v>0</v>
      </c>
      <c r="S18" s="402">
        <v>0</v>
      </c>
      <c r="T18" s="400">
        <f t="shared" si="0"/>
        <v>2</v>
      </c>
      <c r="U18" s="234">
        <f t="shared" si="1"/>
        <v>1</v>
      </c>
      <c r="V18" s="421">
        <f t="shared" si="2"/>
        <v>65</v>
      </c>
      <c r="W18" s="421">
        <f t="shared" si="3"/>
        <v>65</v>
      </c>
      <c r="X18" s="421">
        <f t="shared" si="4"/>
        <v>0</v>
      </c>
      <c r="Y18" s="420"/>
      <c r="Z18" s="420"/>
      <c r="AA18" s="420"/>
    </row>
    <row r="19" spans="1:27" s="5" customFormat="1" ht="19.5" customHeight="1">
      <c r="A19" s="376">
        <v>8</v>
      </c>
      <c r="B19" s="261" t="s">
        <v>362</v>
      </c>
      <c r="C19" s="400">
        <v>6</v>
      </c>
      <c r="D19" s="400">
        <v>45</v>
      </c>
      <c r="E19" s="397">
        <v>24</v>
      </c>
      <c r="F19" s="397">
        <v>21</v>
      </c>
      <c r="G19" s="397">
        <v>1</v>
      </c>
      <c r="H19" s="397">
        <v>0</v>
      </c>
      <c r="I19" s="401">
        <v>44</v>
      </c>
      <c r="J19" s="400">
        <v>39</v>
      </c>
      <c r="K19" s="400">
        <v>9</v>
      </c>
      <c r="L19" s="402">
        <v>9</v>
      </c>
      <c r="M19" s="402">
        <v>0</v>
      </c>
      <c r="N19" s="402">
        <v>30</v>
      </c>
      <c r="O19" s="402">
        <v>0</v>
      </c>
      <c r="P19" s="402">
        <v>0</v>
      </c>
      <c r="Q19" s="402">
        <v>5</v>
      </c>
      <c r="R19" s="402">
        <v>0</v>
      </c>
      <c r="S19" s="402">
        <v>0</v>
      </c>
      <c r="T19" s="400">
        <f t="shared" si="0"/>
        <v>35</v>
      </c>
      <c r="U19" s="234">
        <f t="shared" si="1"/>
        <v>0.23076923076923078</v>
      </c>
      <c r="V19" s="421">
        <f t="shared" si="2"/>
        <v>4</v>
      </c>
      <c r="W19" s="421">
        <f t="shared" si="3"/>
        <v>4</v>
      </c>
      <c r="X19" s="421">
        <f t="shared" si="4"/>
        <v>0</v>
      </c>
      <c r="Y19" s="420"/>
      <c r="Z19" s="420"/>
      <c r="AA19" s="420"/>
    </row>
    <row r="20" spans="1:27" s="5" customFormat="1" ht="19.5" customHeight="1">
      <c r="A20" s="376">
        <v>9</v>
      </c>
      <c r="B20" s="261" t="s">
        <v>363</v>
      </c>
      <c r="C20" s="400">
        <v>0</v>
      </c>
      <c r="D20" s="400">
        <v>7</v>
      </c>
      <c r="E20" s="397">
        <v>3</v>
      </c>
      <c r="F20" s="397">
        <v>4</v>
      </c>
      <c r="G20" s="397">
        <v>0</v>
      </c>
      <c r="H20" s="397">
        <v>0</v>
      </c>
      <c r="I20" s="401">
        <v>7</v>
      </c>
      <c r="J20" s="400">
        <v>5</v>
      </c>
      <c r="K20" s="400">
        <v>4</v>
      </c>
      <c r="L20" s="402">
        <v>4</v>
      </c>
      <c r="M20" s="402">
        <v>0</v>
      </c>
      <c r="N20" s="402">
        <v>1</v>
      </c>
      <c r="O20" s="402">
        <v>0</v>
      </c>
      <c r="P20" s="402">
        <v>0</v>
      </c>
      <c r="Q20" s="402">
        <v>2</v>
      </c>
      <c r="R20" s="402">
        <v>0</v>
      </c>
      <c r="S20" s="402">
        <v>0</v>
      </c>
      <c r="T20" s="400">
        <f t="shared" si="0"/>
        <v>3</v>
      </c>
      <c r="U20" s="234">
        <f t="shared" si="1"/>
        <v>0.8</v>
      </c>
      <c r="V20" s="421">
        <f t="shared" si="2"/>
        <v>44</v>
      </c>
      <c r="W20" s="421">
        <f t="shared" si="3"/>
        <v>44</v>
      </c>
      <c r="X20" s="421">
        <f t="shared" si="4"/>
        <v>0</v>
      </c>
      <c r="Y20" s="420"/>
      <c r="Z20" s="420"/>
      <c r="AA20" s="420"/>
    </row>
    <row r="21" spans="1:27" s="5" customFormat="1" ht="19.5" customHeight="1">
      <c r="A21" s="376">
        <v>10</v>
      </c>
      <c r="B21" s="261" t="s">
        <v>364</v>
      </c>
      <c r="C21" s="400">
        <v>2</v>
      </c>
      <c r="D21" s="400">
        <v>8</v>
      </c>
      <c r="E21" s="397">
        <v>1</v>
      </c>
      <c r="F21" s="397">
        <v>7</v>
      </c>
      <c r="G21" s="397">
        <v>1</v>
      </c>
      <c r="H21" s="397">
        <v>0</v>
      </c>
      <c r="I21" s="401">
        <v>7</v>
      </c>
      <c r="J21" s="400">
        <v>7</v>
      </c>
      <c r="K21" s="400">
        <v>5</v>
      </c>
      <c r="L21" s="402">
        <v>5</v>
      </c>
      <c r="M21" s="402">
        <v>0</v>
      </c>
      <c r="N21" s="402">
        <v>2</v>
      </c>
      <c r="O21" s="402">
        <v>0</v>
      </c>
      <c r="P21" s="402">
        <v>0</v>
      </c>
      <c r="Q21" s="402">
        <v>0</v>
      </c>
      <c r="R21" s="402">
        <v>0</v>
      </c>
      <c r="S21" s="402">
        <v>0</v>
      </c>
      <c r="T21" s="400">
        <f t="shared" si="0"/>
        <v>2</v>
      </c>
      <c r="U21" s="234">
        <f t="shared" si="1"/>
        <v>0.7142857142857143</v>
      </c>
      <c r="V21" s="421">
        <f t="shared" si="2"/>
        <v>7</v>
      </c>
      <c r="W21" s="421">
        <f t="shared" si="3"/>
        <v>7</v>
      </c>
      <c r="X21" s="421">
        <f t="shared" si="4"/>
        <v>0</v>
      </c>
      <c r="Y21" s="420"/>
      <c r="Z21" s="420"/>
      <c r="AA21" s="420"/>
    </row>
    <row r="22" spans="1:27" s="5" customFormat="1" ht="19.5" customHeight="1">
      <c r="A22" s="374" t="s">
        <v>1</v>
      </c>
      <c r="B22" s="375" t="s">
        <v>365</v>
      </c>
      <c r="C22" s="404">
        <v>1573</v>
      </c>
      <c r="D22" s="404">
        <v>2460</v>
      </c>
      <c r="E22" s="404">
        <v>1057</v>
      </c>
      <c r="F22" s="404">
        <v>1403</v>
      </c>
      <c r="G22" s="404">
        <v>31</v>
      </c>
      <c r="H22" s="404">
        <v>0</v>
      </c>
      <c r="I22" s="404">
        <v>2429</v>
      </c>
      <c r="J22" s="404">
        <v>1979</v>
      </c>
      <c r="K22" s="404">
        <v>1016</v>
      </c>
      <c r="L22" s="404">
        <v>991</v>
      </c>
      <c r="M22" s="404">
        <v>25</v>
      </c>
      <c r="N22" s="404">
        <v>954</v>
      </c>
      <c r="O22" s="404">
        <v>9</v>
      </c>
      <c r="P22" s="404">
        <v>0</v>
      </c>
      <c r="Q22" s="404">
        <v>446</v>
      </c>
      <c r="R22" s="404">
        <v>4</v>
      </c>
      <c r="S22" s="404">
        <v>0</v>
      </c>
      <c r="T22" s="404">
        <f>T23+T32+T39+T42+T48+T52+T56+T61+T64+T67</f>
        <v>1413</v>
      </c>
      <c r="U22" s="413">
        <f t="shared" si="1"/>
        <v>0.5133906013137949</v>
      </c>
      <c r="V22" s="421">
        <f t="shared" si="2"/>
        <v>7</v>
      </c>
      <c r="W22" s="421">
        <f t="shared" si="3"/>
        <v>7</v>
      </c>
      <c r="X22" s="421">
        <f t="shared" si="4"/>
        <v>0</v>
      </c>
      <c r="Y22" s="420"/>
      <c r="Z22" s="420"/>
      <c r="AA22" s="420"/>
    </row>
    <row r="23" spans="1:27" s="5" customFormat="1" ht="19.5" customHeight="1">
      <c r="A23" s="377" t="s">
        <v>13</v>
      </c>
      <c r="B23" s="378" t="s">
        <v>366</v>
      </c>
      <c r="C23" s="405">
        <v>800</v>
      </c>
      <c r="D23" s="405">
        <v>1130</v>
      </c>
      <c r="E23" s="405">
        <v>518</v>
      </c>
      <c r="F23" s="405">
        <v>612</v>
      </c>
      <c r="G23" s="405">
        <v>13</v>
      </c>
      <c r="H23" s="405">
        <v>0</v>
      </c>
      <c r="I23" s="405">
        <v>1117</v>
      </c>
      <c r="J23" s="405">
        <v>882</v>
      </c>
      <c r="K23" s="405">
        <v>379</v>
      </c>
      <c r="L23" s="405">
        <v>369</v>
      </c>
      <c r="M23" s="405">
        <v>10</v>
      </c>
      <c r="N23" s="405">
        <v>495</v>
      </c>
      <c r="O23" s="405">
        <v>8</v>
      </c>
      <c r="P23" s="405">
        <v>0</v>
      </c>
      <c r="Q23" s="405">
        <v>233</v>
      </c>
      <c r="R23" s="405">
        <v>2</v>
      </c>
      <c r="S23" s="405">
        <v>0</v>
      </c>
      <c r="T23" s="405">
        <f t="shared" si="0"/>
        <v>738</v>
      </c>
      <c r="U23" s="411">
        <f t="shared" si="1"/>
        <v>0.42970521541950113</v>
      </c>
      <c r="V23" s="421">
        <f t="shared" si="2"/>
        <v>2429</v>
      </c>
      <c r="W23" s="421">
        <f t="shared" si="3"/>
        <v>2429</v>
      </c>
      <c r="X23" s="421">
        <f t="shared" si="4"/>
        <v>0</v>
      </c>
      <c r="Y23" s="426">
        <f>'[2]04'!$Y$10+'[2]04'!$AB$10</f>
        <v>251</v>
      </c>
      <c r="Z23" s="426">
        <f>Y23+Q23</f>
        <v>484</v>
      </c>
      <c r="AA23" s="426">
        <f>T23+Y23</f>
        <v>989</v>
      </c>
    </row>
    <row r="24" spans="1:27" s="5" customFormat="1" ht="19.5" customHeight="1">
      <c r="A24" s="260" t="s">
        <v>15</v>
      </c>
      <c r="B24" s="261" t="s">
        <v>367</v>
      </c>
      <c r="C24" s="403">
        <v>0</v>
      </c>
      <c r="D24" s="400">
        <v>0</v>
      </c>
      <c r="E24" s="403">
        <v>0</v>
      </c>
      <c r="F24" s="403">
        <v>0</v>
      </c>
      <c r="G24" s="403">
        <v>0</v>
      </c>
      <c r="H24" s="403">
        <v>0</v>
      </c>
      <c r="I24" s="401">
        <v>0</v>
      </c>
      <c r="J24" s="400">
        <v>0</v>
      </c>
      <c r="K24" s="400">
        <v>0</v>
      </c>
      <c r="L24" s="403">
        <v>0</v>
      </c>
      <c r="M24" s="403">
        <v>0</v>
      </c>
      <c r="N24" s="403">
        <v>0</v>
      </c>
      <c r="O24" s="403">
        <v>0</v>
      </c>
      <c r="P24" s="403">
        <v>0</v>
      </c>
      <c r="Q24" s="403">
        <v>0</v>
      </c>
      <c r="R24" s="403">
        <v>0</v>
      </c>
      <c r="S24" s="403">
        <v>0</v>
      </c>
      <c r="T24" s="400">
        <f t="shared" si="0"/>
        <v>0</v>
      </c>
      <c r="U24" s="234">
        <f t="shared" si="1"/>
      </c>
      <c r="V24" s="421">
        <f t="shared" si="2"/>
        <v>1117</v>
      </c>
      <c r="W24" s="421">
        <f t="shared" si="3"/>
        <v>1117</v>
      </c>
      <c r="X24" s="421">
        <f t="shared" si="4"/>
        <v>0</v>
      </c>
      <c r="Y24" s="420"/>
      <c r="Z24" s="420"/>
      <c r="AA24" s="420"/>
    </row>
    <row r="25" spans="1:27" s="5" customFormat="1" ht="19.5" customHeight="1">
      <c r="A25" s="260" t="s">
        <v>16</v>
      </c>
      <c r="B25" s="261" t="s">
        <v>368</v>
      </c>
      <c r="C25" s="403">
        <v>130</v>
      </c>
      <c r="D25" s="400">
        <v>175</v>
      </c>
      <c r="E25" s="403">
        <v>102</v>
      </c>
      <c r="F25" s="403">
        <v>73</v>
      </c>
      <c r="G25" s="403">
        <v>0</v>
      </c>
      <c r="H25" s="403">
        <v>0</v>
      </c>
      <c r="I25" s="401">
        <v>175</v>
      </c>
      <c r="J25" s="400">
        <v>152</v>
      </c>
      <c r="K25" s="400">
        <v>51</v>
      </c>
      <c r="L25" s="403">
        <v>50</v>
      </c>
      <c r="M25" s="403">
        <v>1</v>
      </c>
      <c r="N25" s="403">
        <v>100</v>
      </c>
      <c r="O25" s="403">
        <v>1</v>
      </c>
      <c r="P25" s="403">
        <v>0</v>
      </c>
      <c r="Q25" s="403">
        <v>23</v>
      </c>
      <c r="R25" s="403">
        <v>0</v>
      </c>
      <c r="S25" s="403">
        <v>0</v>
      </c>
      <c r="T25" s="400">
        <f t="shared" si="0"/>
        <v>124</v>
      </c>
      <c r="U25" s="234">
        <f t="shared" si="1"/>
        <v>0.3355263157894737</v>
      </c>
      <c r="V25" s="421">
        <f t="shared" si="2"/>
        <v>0</v>
      </c>
      <c r="W25" s="421">
        <f t="shared" si="3"/>
        <v>0</v>
      </c>
      <c r="X25" s="421">
        <f t="shared" si="4"/>
        <v>0</v>
      </c>
      <c r="Y25" s="420"/>
      <c r="Z25" s="420"/>
      <c r="AA25" s="420"/>
    </row>
    <row r="26" spans="1:27" s="5" customFormat="1" ht="19.5" customHeight="1">
      <c r="A26" s="260" t="s">
        <v>41</v>
      </c>
      <c r="B26" s="261" t="s">
        <v>369</v>
      </c>
      <c r="C26" s="403">
        <v>155</v>
      </c>
      <c r="D26" s="400">
        <v>210</v>
      </c>
      <c r="E26" s="403">
        <v>68</v>
      </c>
      <c r="F26" s="403">
        <v>142</v>
      </c>
      <c r="G26" s="403">
        <v>2</v>
      </c>
      <c r="H26" s="403">
        <v>0</v>
      </c>
      <c r="I26" s="401">
        <v>208</v>
      </c>
      <c r="J26" s="400">
        <v>179</v>
      </c>
      <c r="K26" s="400">
        <v>65</v>
      </c>
      <c r="L26" s="403">
        <v>62</v>
      </c>
      <c r="M26" s="403">
        <v>3</v>
      </c>
      <c r="N26" s="403">
        <v>114</v>
      </c>
      <c r="O26" s="403">
        <v>0</v>
      </c>
      <c r="P26" s="403">
        <v>0</v>
      </c>
      <c r="Q26" s="403">
        <v>29</v>
      </c>
      <c r="R26" s="403">
        <v>0</v>
      </c>
      <c r="S26" s="403">
        <v>0</v>
      </c>
      <c r="T26" s="400">
        <f t="shared" si="0"/>
        <v>143</v>
      </c>
      <c r="U26" s="234">
        <f t="shared" si="1"/>
        <v>0.36312849162011174</v>
      </c>
      <c r="V26" s="421">
        <f t="shared" si="2"/>
        <v>175</v>
      </c>
      <c r="W26" s="421">
        <f t="shared" si="3"/>
        <v>175</v>
      </c>
      <c r="X26" s="421">
        <f t="shared" si="4"/>
        <v>0</v>
      </c>
      <c r="Y26" s="420"/>
      <c r="Z26" s="420"/>
      <c r="AA26" s="420"/>
    </row>
    <row r="27" spans="1:27" s="5" customFormat="1" ht="19.5" customHeight="1">
      <c r="A27" s="260" t="s">
        <v>43</v>
      </c>
      <c r="B27" s="261" t="s">
        <v>370</v>
      </c>
      <c r="C27" s="403">
        <v>115</v>
      </c>
      <c r="D27" s="400">
        <v>136</v>
      </c>
      <c r="E27" s="403">
        <v>51</v>
      </c>
      <c r="F27" s="403">
        <v>85</v>
      </c>
      <c r="G27" s="403">
        <v>2</v>
      </c>
      <c r="H27" s="403">
        <v>0</v>
      </c>
      <c r="I27" s="401">
        <v>134</v>
      </c>
      <c r="J27" s="400">
        <v>102</v>
      </c>
      <c r="K27" s="400">
        <v>56</v>
      </c>
      <c r="L27" s="403">
        <v>55</v>
      </c>
      <c r="M27" s="403">
        <v>1</v>
      </c>
      <c r="N27" s="403">
        <v>42</v>
      </c>
      <c r="O27" s="403">
        <v>4</v>
      </c>
      <c r="P27" s="403">
        <v>0</v>
      </c>
      <c r="Q27" s="403">
        <v>30</v>
      </c>
      <c r="R27" s="403">
        <v>2</v>
      </c>
      <c r="S27" s="403">
        <v>0</v>
      </c>
      <c r="T27" s="400">
        <f t="shared" si="0"/>
        <v>78</v>
      </c>
      <c r="U27" s="234">
        <f t="shared" si="1"/>
        <v>0.5490196078431373</v>
      </c>
      <c r="V27" s="421">
        <f t="shared" si="2"/>
        <v>208</v>
      </c>
      <c r="W27" s="421">
        <f t="shared" si="3"/>
        <v>208</v>
      </c>
      <c r="X27" s="421">
        <f t="shared" si="4"/>
        <v>0</v>
      </c>
      <c r="Y27" s="420"/>
      <c r="Z27" s="420"/>
      <c r="AA27" s="420"/>
    </row>
    <row r="28" spans="1:27" s="5" customFormat="1" ht="19.5" customHeight="1">
      <c r="A28" s="260" t="s">
        <v>44</v>
      </c>
      <c r="B28" s="261" t="s">
        <v>371</v>
      </c>
      <c r="C28" s="403">
        <v>135</v>
      </c>
      <c r="D28" s="400">
        <v>190</v>
      </c>
      <c r="E28" s="403">
        <v>78</v>
      </c>
      <c r="F28" s="403">
        <v>112</v>
      </c>
      <c r="G28" s="403">
        <v>0</v>
      </c>
      <c r="H28" s="403">
        <v>0</v>
      </c>
      <c r="I28" s="401">
        <v>190</v>
      </c>
      <c r="J28" s="400">
        <v>142</v>
      </c>
      <c r="K28" s="400">
        <v>50</v>
      </c>
      <c r="L28" s="403">
        <v>49</v>
      </c>
      <c r="M28" s="403">
        <v>1</v>
      </c>
      <c r="N28" s="403">
        <v>92</v>
      </c>
      <c r="O28" s="403">
        <v>0</v>
      </c>
      <c r="P28" s="403">
        <v>0</v>
      </c>
      <c r="Q28" s="403">
        <v>48</v>
      </c>
      <c r="R28" s="403">
        <v>0</v>
      </c>
      <c r="S28" s="403">
        <v>0</v>
      </c>
      <c r="T28" s="400">
        <f t="shared" si="0"/>
        <v>140</v>
      </c>
      <c r="U28" s="234">
        <f t="shared" si="1"/>
        <v>0.352112676056338</v>
      </c>
      <c r="V28" s="421">
        <f t="shared" si="2"/>
        <v>134</v>
      </c>
      <c r="W28" s="421">
        <f t="shared" si="3"/>
        <v>134</v>
      </c>
      <c r="X28" s="421">
        <f t="shared" si="4"/>
        <v>0</v>
      </c>
      <c r="Y28" s="420"/>
      <c r="Z28" s="420"/>
      <c r="AA28" s="420"/>
    </row>
    <row r="29" spans="1:27" s="5" customFormat="1" ht="19.5" customHeight="1">
      <c r="A29" s="260" t="s">
        <v>77</v>
      </c>
      <c r="B29" s="261" t="s">
        <v>372</v>
      </c>
      <c r="C29" s="403">
        <v>105</v>
      </c>
      <c r="D29" s="400">
        <v>135</v>
      </c>
      <c r="E29" s="403">
        <v>71</v>
      </c>
      <c r="F29" s="403">
        <v>64</v>
      </c>
      <c r="G29" s="403">
        <v>0</v>
      </c>
      <c r="H29" s="403">
        <v>0</v>
      </c>
      <c r="I29" s="401">
        <v>135</v>
      </c>
      <c r="J29" s="400">
        <v>110</v>
      </c>
      <c r="K29" s="400">
        <v>62</v>
      </c>
      <c r="L29" s="403">
        <v>62</v>
      </c>
      <c r="M29" s="403">
        <v>0</v>
      </c>
      <c r="N29" s="403">
        <v>48</v>
      </c>
      <c r="O29" s="403">
        <v>0</v>
      </c>
      <c r="P29" s="403">
        <v>0</v>
      </c>
      <c r="Q29" s="403">
        <v>25</v>
      </c>
      <c r="R29" s="403">
        <v>0</v>
      </c>
      <c r="S29" s="403">
        <v>0</v>
      </c>
      <c r="T29" s="400">
        <f t="shared" si="0"/>
        <v>73</v>
      </c>
      <c r="U29" s="234">
        <f t="shared" si="1"/>
        <v>0.5636363636363636</v>
      </c>
      <c r="V29" s="421">
        <f t="shared" si="2"/>
        <v>190</v>
      </c>
      <c r="W29" s="421">
        <f t="shared" si="3"/>
        <v>190</v>
      </c>
      <c r="X29" s="421">
        <f t="shared" si="4"/>
        <v>0</v>
      </c>
      <c r="Y29" s="420"/>
      <c r="Z29" s="420"/>
      <c r="AA29" s="420"/>
    </row>
    <row r="30" spans="1:27" s="5" customFormat="1" ht="19.5" customHeight="1">
      <c r="A30" s="260" t="s">
        <v>80</v>
      </c>
      <c r="B30" s="261" t="s">
        <v>373</v>
      </c>
      <c r="C30" s="403">
        <v>84</v>
      </c>
      <c r="D30" s="400">
        <v>144</v>
      </c>
      <c r="E30" s="403">
        <v>68</v>
      </c>
      <c r="F30" s="403">
        <v>76</v>
      </c>
      <c r="G30" s="403">
        <v>4</v>
      </c>
      <c r="H30" s="403">
        <v>0</v>
      </c>
      <c r="I30" s="401">
        <v>140</v>
      </c>
      <c r="J30" s="400">
        <v>107</v>
      </c>
      <c r="K30" s="400">
        <v>61</v>
      </c>
      <c r="L30" s="403">
        <v>59</v>
      </c>
      <c r="M30" s="403">
        <v>2</v>
      </c>
      <c r="N30" s="403">
        <v>45</v>
      </c>
      <c r="O30" s="403">
        <v>1</v>
      </c>
      <c r="P30" s="403">
        <v>0</v>
      </c>
      <c r="Q30" s="403">
        <v>33</v>
      </c>
      <c r="R30" s="403">
        <v>0</v>
      </c>
      <c r="S30" s="403">
        <v>0</v>
      </c>
      <c r="T30" s="400">
        <f t="shared" si="0"/>
        <v>79</v>
      </c>
      <c r="U30" s="234">
        <f t="shared" si="1"/>
        <v>0.5700934579439252</v>
      </c>
      <c r="V30" s="421">
        <f t="shared" si="2"/>
        <v>135</v>
      </c>
      <c r="W30" s="421">
        <f t="shared" si="3"/>
        <v>135</v>
      </c>
      <c r="X30" s="421">
        <f t="shared" si="4"/>
        <v>0</v>
      </c>
      <c r="Y30" s="420"/>
      <c r="Z30" s="420"/>
      <c r="AA30" s="420"/>
    </row>
    <row r="31" spans="1:27" s="5" customFormat="1" ht="19.5" customHeight="1">
      <c r="A31" s="260" t="s">
        <v>83</v>
      </c>
      <c r="B31" s="261" t="s">
        <v>374</v>
      </c>
      <c r="C31" s="403">
        <v>76</v>
      </c>
      <c r="D31" s="400">
        <v>140</v>
      </c>
      <c r="E31" s="403">
        <v>80</v>
      </c>
      <c r="F31" s="403">
        <v>60</v>
      </c>
      <c r="G31" s="403">
        <v>5</v>
      </c>
      <c r="H31" s="403">
        <v>0</v>
      </c>
      <c r="I31" s="401">
        <v>135</v>
      </c>
      <c r="J31" s="400">
        <v>90</v>
      </c>
      <c r="K31" s="400">
        <v>34</v>
      </c>
      <c r="L31" s="403">
        <v>32</v>
      </c>
      <c r="M31" s="403">
        <v>2</v>
      </c>
      <c r="N31" s="403">
        <v>54</v>
      </c>
      <c r="O31" s="403">
        <v>2</v>
      </c>
      <c r="P31" s="403">
        <v>0</v>
      </c>
      <c r="Q31" s="403">
        <v>45</v>
      </c>
      <c r="R31" s="403">
        <v>0</v>
      </c>
      <c r="S31" s="403">
        <v>0</v>
      </c>
      <c r="T31" s="400">
        <f t="shared" si="0"/>
        <v>101</v>
      </c>
      <c r="U31" s="234">
        <f t="shared" si="1"/>
        <v>0.37777777777777777</v>
      </c>
      <c r="V31" s="421">
        <f t="shared" si="2"/>
        <v>140</v>
      </c>
      <c r="W31" s="421">
        <f t="shared" si="3"/>
        <v>140</v>
      </c>
      <c r="X31" s="421">
        <f t="shared" si="4"/>
        <v>0</v>
      </c>
      <c r="Y31" s="420"/>
      <c r="Z31" s="420"/>
      <c r="AA31" s="420"/>
    </row>
    <row r="32" spans="1:27" s="5" customFormat="1" ht="19.5" customHeight="1">
      <c r="A32" s="377" t="s">
        <v>14</v>
      </c>
      <c r="B32" s="378" t="s">
        <v>375</v>
      </c>
      <c r="C32" s="405">
        <v>336</v>
      </c>
      <c r="D32" s="405">
        <v>349</v>
      </c>
      <c r="E32" s="405">
        <v>135</v>
      </c>
      <c r="F32" s="405">
        <v>214</v>
      </c>
      <c r="G32" s="405">
        <v>6</v>
      </c>
      <c r="H32" s="405">
        <v>0</v>
      </c>
      <c r="I32" s="405">
        <v>343</v>
      </c>
      <c r="J32" s="405">
        <v>319</v>
      </c>
      <c r="K32" s="405">
        <v>173</v>
      </c>
      <c r="L32" s="405">
        <v>161</v>
      </c>
      <c r="M32" s="405">
        <v>12</v>
      </c>
      <c r="N32" s="405">
        <v>146</v>
      </c>
      <c r="O32" s="405">
        <v>0</v>
      </c>
      <c r="P32" s="405">
        <v>0</v>
      </c>
      <c r="Q32" s="405">
        <v>22</v>
      </c>
      <c r="R32" s="405">
        <v>2</v>
      </c>
      <c r="S32" s="405">
        <v>0</v>
      </c>
      <c r="T32" s="405">
        <f t="shared" si="0"/>
        <v>170</v>
      </c>
      <c r="U32" s="411">
        <f t="shared" si="1"/>
        <v>0.542319749216301</v>
      </c>
      <c r="V32" s="421">
        <f t="shared" si="2"/>
        <v>135</v>
      </c>
      <c r="W32" s="421">
        <f t="shared" si="3"/>
        <v>135</v>
      </c>
      <c r="X32" s="421">
        <f t="shared" si="4"/>
        <v>0</v>
      </c>
      <c r="Y32" s="426">
        <f>'[3]04'!$Y$10+'[3]04'!$AB$10</f>
        <v>135</v>
      </c>
      <c r="Z32" s="426">
        <f>Q32+Y32</f>
        <v>157</v>
      </c>
      <c r="AA32" s="426">
        <f>T32+Y32</f>
        <v>305</v>
      </c>
    </row>
    <row r="33" spans="1:27" s="5" customFormat="1" ht="19.5" customHeight="1">
      <c r="A33" s="260" t="s">
        <v>17</v>
      </c>
      <c r="B33" s="261" t="s">
        <v>376</v>
      </c>
      <c r="C33" s="403">
        <v>29</v>
      </c>
      <c r="D33" s="400">
        <v>33</v>
      </c>
      <c r="E33" s="403">
        <v>9</v>
      </c>
      <c r="F33" s="403">
        <v>24</v>
      </c>
      <c r="G33" s="403">
        <v>0</v>
      </c>
      <c r="H33" s="403">
        <v>0</v>
      </c>
      <c r="I33" s="401">
        <v>33</v>
      </c>
      <c r="J33" s="400">
        <v>32</v>
      </c>
      <c r="K33" s="400">
        <v>25</v>
      </c>
      <c r="L33" s="403">
        <v>25</v>
      </c>
      <c r="M33" s="403">
        <v>0</v>
      </c>
      <c r="N33" s="403">
        <v>7</v>
      </c>
      <c r="O33" s="403">
        <v>0</v>
      </c>
      <c r="P33" s="403">
        <v>0</v>
      </c>
      <c r="Q33" s="403">
        <v>1</v>
      </c>
      <c r="R33" s="403">
        <v>0</v>
      </c>
      <c r="S33" s="403">
        <v>0</v>
      </c>
      <c r="T33" s="400">
        <f t="shared" si="0"/>
        <v>8</v>
      </c>
      <c r="U33" s="234">
        <f t="shared" si="1"/>
        <v>0.78125</v>
      </c>
      <c r="V33" s="421">
        <f t="shared" si="2"/>
        <v>343</v>
      </c>
      <c r="W33" s="421">
        <f t="shared" si="3"/>
        <v>343</v>
      </c>
      <c r="X33" s="421">
        <f t="shared" si="4"/>
        <v>0</v>
      </c>
      <c r="Y33" s="420"/>
      <c r="Z33" s="420"/>
      <c r="AA33" s="420"/>
    </row>
    <row r="34" spans="1:27" s="5" customFormat="1" ht="19.5" customHeight="1">
      <c r="A34" s="260" t="s">
        <v>18</v>
      </c>
      <c r="B34" s="261" t="s">
        <v>377</v>
      </c>
      <c r="C34" s="403">
        <v>81</v>
      </c>
      <c r="D34" s="400">
        <v>67</v>
      </c>
      <c r="E34" s="403">
        <v>30</v>
      </c>
      <c r="F34" s="403">
        <v>37</v>
      </c>
      <c r="G34" s="403">
        <v>0</v>
      </c>
      <c r="H34" s="403">
        <v>0</v>
      </c>
      <c r="I34" s="401">
        <v>67</v>
      </c>
      <c r="J34" s="400">
        <v>64</v>
      </c>
      <c r="K34" s="400">
        <v>33</v>
      </c>
      <c r="L34" s="403">
        <v>29</v>
      </c>
      <c r="M34" s="403">
        <v>4</v>
      </c>
      <c r="N34" s="403">
        <v>31</v>
      </c>
      <c r="O34" s="403">
        <v>0</v>
      </c>
      <c r="P34" s="403">
        <v>0</v>
      </c>
      <c r="Q34" s="403">
        <v>3</v>
      </c>
      <c r="R34" s="403">
        <v>0</v>
      </c>
      <c r="S34" s="403">
        <v>0</v>
      </c>
      <c r="T34" s="400">
        <f t="shared" si="0"/>
        <v>34</v>
      </c>
      <c r="U34" s="234">
        <f t="shared" si="1"/>
        <v>0.515625</v>
      </c>
      <c r="V34" s="421">
        <f t="shared" si="2"/>
        <v>33</v>
      </c>
      <c r="W34" s="421">
        <f t="shared" si="3"/>
        <v>33</v>
      </c>
      <c r="X34" s="421">
        <f t="shared" si="4"/>
        <v>0</v>
      </c>
      <c r="Y34" s="420"/>
      <c r="Z34" s="420"/>
      <c r="AA34" s="420"/>
    </row>
    <row r="35" spans="1:27" s="5" customFormat="1" ht="19.5" customHeight="1">
      <c r="A35" s="260" t="s">
        <v>111</v>
      </c>
      <c r="B35" s="261" t="s">
        <v>378</v>
      </c>
      <c r="C35" s="403">
        <v>63</v>
      </c>
      <c r="D35" s="400">
        <v>75</v>
      </c>
      <c r="E35" s="403">
        <v>36</v>
      </c>
      <c r="F35" s="403">
        <v>39</v>
      </c>
      <c r="G35" s="403">
        <v>2</v>
      </c>
      <c r="H35" s="403">
        <v>0</v>
      </c>
      <c r="I35" s="401">
        <v>73</v>
      </c>
      <c r="J35" s="400">
        <v>68</v>
      </c>
      <c r="K35" s="400">
        <v>23</v>
      </c>
      <c r="L35" s="403">
        <v>21</v>
      </c>
      <c r="M35" s="403">
        <v>2</v>
      </c>
      <c r="N35" s="403">
        <v>45</v>
      </c>
      <c r="O35" s="403">
        <v>0</v>
      </c>
      <c r="P35" s="403">
        <v>0</v>
      </c>
      <c r="Q35" s="403">
        <v>3</v>
      </c>
      <c r="R35" s="403">
        <v>2</v>
      </c>
      <c r="S35" s="403">
        <v>0</v>
      </c>
      <c r="T35" s="400">
        <f t="shared" si="0"/>
        <v>50</v>
      </c>
      <c r="U35" s="234">
        <f t="shared" si="1"/>
        <v>0.3382352941176471</v>
      </c>
      <c r="V35" s="421">
        <f t="shared" si="2"/>
        <v>67</v>
      </c>
      <c r="W35" s="421">
        <f t="shared" si="3"/>
        <v>67</v>
      </c>
      <c r="X35" s="421">
        <f t="shared" si="4"/>
        <v>0</v>
      </c>
      <c r="Y35" s="420"/>
      <c r="Z35" s="420"/>
      <c r="AA35" s="420"/>
    </row>
    <row r="36" spans="1:27" s="5" customFormat="1" ht="19.5" customHeight="1">
      <c r="A36" s="260" t="s">
        <v>416</v>
      </c>
      <c r="B36" s="261" t="s">
        <v>379</v>
      </c>
      <c r="C36" s="403">
        <v>66</v>
      </c>
      <c r="D36" s="400">
        <v>69</v>
      </c>
      <c r="E36" s="403">
        <v>29</v>
      </c>
      <c r="F36" s="403">
        <v>40</v>
      </c>
      <c r="G36" s="403">
        <v>0</v>
      </c>
      <c r="H36" s="403">
        <v>0</v>
      </c>
      <c r="I36" s="401">
        <v>69</v>
      </c>
      <c r="J36" s="400">
        <v>62</v>
      </c>
      <c r="K36" s="400">
        <v>31</v>
      </c>
      <c r="L36" s="403">
        <v>30</v>
      </c>
      <c r="M36" s="403">
        <v>1</v>
      </c>
      <c r="N36" s="403">
        <v>31</v>
      </c>
      <c r="O36" s="403">
        <v>0</v>
      </c>
      <c r="P36" s="403">
        <v>0</v>
      </c>
      <c r="Q36" s="403">
        <v>7</v>
      </c>
      <c r="R36" s="403">
        <v>0</v>
      </c>
      <c r="S36" s="403">
        <v>0</v>
      </c>
      <c r="T36" s="400">
        <f t="shared" si="0"/>
        <v>38</v>
      </c>
      <c r="U36" s="234">
        <f t="shared" si="1"/>
        <v>0.5</v>
      </c>
      <c r="V36" s="421">
        <f t="shared" si="2"/>
        <v>73</v>
      </c>
      <c r="W36" s="421">
        <f t="shared" si="3"/>
        <v>73</v>
      </c>
      <c r="X36" s="421">
        <f t="shared" si="4"/>
        <v>0</v>
      </c>
      <c r="Y36" s="420"/>
      <c r="Z36" s="420"/>
      <c r="AA36" s="420"/>
    </row>
    <row r="37" spans="1:27" s="5" customFormat="1" ht="19.5" customHeight="1">
      <c r="A37" s="260" t="s">
        <v>417</v>
      </c>
      <c r="B37" s="261" t="s">
        <v>380</v>
      </c>
      <c r="C37" s="403">
        <v>52</v>
      </c>
      <c r="D37" s="400">
        <v>52</v>
      </c>
      <c r="E37" s="403">
        <v>14</v>
      </c>
      <c r="F37" s="403">
        <v>38</v>
      </c>
      <c r="G37" s="403">
        <v>1</v>
      </c>
      <c r="H37" s="403">
        <v>0</v>
      </c>
      <c r="I37" s="401">
        <v>51</v>
      </c>
      <c r="J37" s="400">
        <v>46</v>
      </c>
      <c r="K37" s="400">
        <v>30</v>
      </c>
      <c r="L37" s="403">
        <v>25</v>
      </c>
      <c r="M37" s="403">
        <v>5</v>
      </c>
      <c r="N37" s="403">
        <v>16</v>
      </c>
      <c r="O37" s="403">
        <v>0</v>
      </c>
      <c r="P37" s="403">
        <v>0</v>
      </c>
      <c r="Q37" s="403">
        <v>5</v>
      </c>
      <c r="R37" s="403">
        <v>0</v>
      </c>
      <c r="S37" s="403">
        <v>0</v>
      </c>
      <c r="T37" s="400">
        <f t="shared" si="0"/>
        <v>21</v>
      </c>
      <c r="U37" s="234">
        <f t="shared" si="1"/>
        <v>0.6521739130434783</v>
      </c>
      <c r="V37" s="421">
        <f t="shared" si="2"/>
        <v>69</v>
      </c>
      <c r="W37" s="421">
        <f t="shared" si="3"/>
        <v>69</v>
      </c>
      <c r="X37" s="421">
        <f t="shared" si="4"/>
        <v>0</v>
      </c>
      <c r="Y37" s="420"/>
      <c r="Z37" s="420"/>
      <c r="AA37" s="420"/>
    </row>
    <row r="38" spans="1:27" s="5" customFormat="1" ht="19.5" customHeight="1">
      <c r="A38" s="260" t="s">
        <v>418</v>
      </c>
      <c r="B38" s="261" t="s">
        <v>381</v>
      </c>
      <c r="C38" s="403">
        <v>45</v>
      </c>
      <c r="D38" s="400">
        <v>53</v>
      </c>
      <c r="E38" s="403">
        <v>17</v>
      </c>
      <c r="F38" s="403">
        <v>36</v>
      </c>
      <c r="G38" s="403">
        <v>3</v>
      </c>
      <c r="H38" s="403">
        <v>0</v>
      </c>
      <c r="I38" s="401">
        <v>50</v>
      </c>
      <c r="J38" s="400">
        <v>47</v>
      </c>
      <c r="K38" s="400">
        <v>31</v>
      </c>
      <c r="L38" s="403">
        <v>31</v>
      </c>
      <c r="M38" s="403">
        <v>0</v>
      </c>
      <c r="N38" s="403">
        <v>16</v>
      </c>
      <c r="O38" s="403">
        <v>0</v>
      </c>
      <c r="P38" s="403">
        <v>0</v>
      </c>
      <c r="Q38" s="403">
        <v>3</v>
      </c>
      <c r="R38" s="403">
        <v>0</v>
      </c>
      <c r="S38" s="403">
        <v>0</v>
      </c>
      <c r="T38" s="400">
        <f t="shared" si="0"/>
        <v>19</v>
      </c>
      <c r="U38" s="234">
        <f t="shared" si="1"/>
        <v>0.6595744680851063</v>
      </c>
      <c r="V38" s="421">
        <f t="shared" si="2"/>
        <v>51</v>
      </c>
      <c r="W38" s="421">
        <f t="shared" si="3"/>
        <v>51</v>
      </c>
      <c r="X38" s="421">
        <f t="shared" si="4"/>
        <v>0</v>
      </c>
      <c r="Y38" s="420"/>
      <c r="Z38" s="420"/>
      <c r="AA38" s="420"/>
    </row>
    <row r="39" spans="1:27" s="5" customFormat="1" ht="19.5" customHeight="1">
      <c r="A39" s="377" t="s">
        <v>19</v>
      </c>
      <c r="B39" s="378" t="s">
        <v>382</v>
      </c>
      <c r="C39" s="406">
        <v>67</v>
      </c>
      <c r="D39" s="406">
        <v>142</v>
      </c>
      <c r="E39" s="406">
        <v>65</v>
      </c>
      <c r="F39" s="406">
        <v>77</v>
      </c>
      <c r="G39" s="406">
        <v>1</v>
      </c>
      <c r="H39" s="406">
        <v>0</v>
      </c>
      <c r="I39" s="406">
        <v>141</v>
      </c>
      <c r="J39" s="406">
        <v>119</v>
      </c>
      <c r="K39" s="406">
        <v>66</v>
      </c>
      <c r="L39" s="406">
        <v>65</v>
      </c>
      <c r="M39" s="406">
        <v>1</v>
      </c>
      <c r="N39" s="406">
        <v>53</v>
      </c>
      <c r="O39" s="406">
        <v>0</v>
      </c>
      <c r="P39" s="406">
        <v>0</v>
      </c>
      <c r="Q39" s="406">
        <v>22</v>
      </c>
      <c r="R39" s="406">
        <v>0</v>
      </c>
      <c r="S39" s="406">
        <v>0</v>
      </c>
      <c r="T39" s="406">
        <f t="shared" si="0"/>
        <v>75</v>
      </c>
      <c r="U39" s="412">
        <f t="shared" si="1"/>
        <v>0.5546218487394958</v>
      </c>
      <c r="V39" s="421">
        <f t="shared" si="2"/>
        <v>50</v>
      </c>
      <c r="W39" s="421">
        <f t="shared" si="3"/>
        <v>50</v>
      </c>
      <c r="X39" s="421">
        <f t="shared" si="4"/>
        <v>0</v>
      </c>
      <c r="Y39" s="426">
        <f>'[4]04'!$Y$10+'[4]04'!$AB$10</f>
        <v>0</v>
      </c>
      <c r="Z39" s="426">
        <f>Y39+Q39</f>
        <v>22</v>
      </c>
      <c r="AA39" s="426">
        <f>T39+Y39</f>
        <v>75</v>
      </c>
    </row>
    <row r="40" spans="1:27" s="5" customFormat="1" ht="19.5" customHeight="1">
      <c r="A40" s="260" t="s">
        <v>47</v>
      </c>
      <c r="B40" s="261" t="s">
        <v>383</v>
      </c>
      <c r="C40" s="403">
        <v>36</v>
      </c>
      <c r="D40" s="400">
        <v>73</v>
      </c>
      <c r="E40" s="403">
        <v>14</v>
      </c>
      <c r="F40" s="403">
        <v>59</v>
      </c>
      <c r="G40" s="403">
        <v>0</v>
      </c>
      <c r="H40" s="403">
        <v>0</v>
      </c>
      <c r="I40" s="401">
        <v>73</v>
      </c>
      <c r="J40" s="400">
        <v>67</v>
      </c>
      <c r="K40" s="400">
        <v>51</v>
      </c>
      <c r="L40" s="403">
        <v>51</v>
      </c>
      <c r="M40" s="403">
        <v>0</v>
      </c>
      <c r="N40" s="403">
        <v>16</v>
      </c>
      <c r="O40" s="403">
        <v>0</v>
      </c>
      <c r="P40" s="403">
        <v>0</v>
      </c>
      <c r="Q40" s="403">
        <v>6</v>
      </c>
      <c r="R40" s="403">
        <v>0</v>
      </c>
      <c r="S40" s="403">
        <v>0</v>
      </c>
      <c r="T40" s="400">
        <f t="shared" si="0"/>
        <v>22</v>
      </c>
      <c r="U40" s="234">
        <f t="shared" si="1"/>
        <v>0.7611940298507462</v>
      </c>
      <c r="V40" s="421">
        <f t="shared" si="2"/>
        <v>141</v>
      </c>
      <c r="W40" s="421">
        <f t="shared" si="3"/>
        <v>141</v>
      </c>
      <c r="X40" s="421">
        <f t="shared" si="4"/>
        <v>0</v>
      </c>
      <c r="Y40" s="420"/>
      <c r="Z40" s="420"/>
      <c r="AA40" s="420"/>
    </row>
    <row r="41" spans="1:27" s="5" customFormat="1" ht="19.5" customHeight="1">
      <c r="A41" s="260" t="s">
        <v>48</v>
      </c>
      <c r="B41" s="261" t="s">
        <v>384</v>
      </c>
      <c r="C41" s="403">
        <v>31</v>
      </c>
      <c r="D41" s="400">
        <v>69</v>
      </c>
      <c r="E41" s="403">
        <v>51</v>
      </c>
      <c r="F41" s="403">
        <v>18</v>
      </c>
      <c r="G41" s="403">
        <v>1</v>
      </c>
      <c r="H41" s="403">
        <v>0</v>
      </c>
      <c r="I41" s="401">
        <v>68</v>
      </c>
      <c r="J41" s="400">
        <v>52</v>
      </c>
      <c r="K41" s="400">
        <v>15</v>
      </c>
      <c r="L41" s="403">
        <v>14</v>
      </c>
      <c r="M41" s="403">
        <v>1</v>
      </c>
      <c r="N41" s="403">
        <v>37</v>
      </c>
      <c r="O41" s="403">
        <v>0</v>
      </c>
      <c r="P41" s="403">
        <v>0</v>
      </c>
      <c r="Q41" s="403">
        <v>16</v>
      </c>
      <c r="R41" s="403">
        <v>0</v>
      </c>
      <c r="S41" s="403">
        <v>0</v>
      </c>
      <c r="T41" s="400">
        <f t="shared" si="0"/>
        <v>53</v>
      </c>
      <c r="U41" s="234">
        <f t="shared" si="1"/>
        <v>0.28846153846153844</v>
      </c>
      <c r="V41" s="421">
        <f t="shared" si="2"/>
        <v>73</v>
      </c>
      <c r="W41" s="421">
        <f t="shared" si="3"/>
        <v>73</v>
      </c>
      <c r="X41" s="421">
        <f t="shared" si="4"/>
        <v>0</v>
      </c>
      <c r="Y41" s="420"/>
      <c r="Z41" s="420"/>
      <c r="AA41" s="420"/>
    </row>
    <row r="42" spans="1:27" s="5" customFormat="1" ht="19.5" customHeight="1">
      <c r="A42" s="377" t="s">
        <v>22</v>
      </c>
      <c r="B42" s="378" t="s">
        <v>385</v>
      </c>
      <c r="C42" s="406">
        <v>147</v>
      </c>
      <c r="D42" s="406">
        <v>409</v>
      </c>
      <c r="E42" s="406">
        <v>201</v>
      </c>
      <c r="F42" s="406">
        <v>208</v>
      </c>
      <c r="G42" s="406">
        <v>3</v>
      </c>
      <c r="H42" s="406">
        <v>0</v>
      </c>
      <c r="I42" s="406">
        <v>406</v>
      </c>
      <c r="J42" s="406">
        <v>303</v>
      </c>
      <c r="K42" s="406">
        <v>168</v>
      </c>
      <c r="L42" s="406">
        <v>166</v>
      </c>
      <c r="M42" s="406">
        <v>2</v>
      </c>
      <c r="N42" s="406">
        <v>134</v>
      </c>
      <c r="O42" s="406">
        <v>1</v>
      </c>
      <c r="P42" s="406">
        <v>0</v>
      </c>
      <c r="Q42" s="406">
        <v>103</v>
      </c>
      <c r="R42" s="406">
        <v>0</v>
      </c>
      <c r="S42" s="406">
        <v>0</v>
      </c>
      <c r="T42" s="406">
        <f t="shared" si="0"/>
        <v>238</v>
      </c>
      <c r="U42" s="412">
        <f t="shared" si="1"/>
        <v>0.5544554455445545</v>
      </c>
      <c r="V42" s="421">
        <f t="shared" si="2"/>
        <v>68</v>
      </c>
      <c r="W42" s="421">
        <f t="shared" si="3"/>
        <v>68</v>
      </c>
      <c r="X42" s="421">
        <f t="shared" si="4"/>
        <v>0</v>
      </c>
      <c r="Y42" s="426">
        <f>'[5]04'!$Y$10+'[5]04'!$AB$10</f>
        <v>0</v>
      </c>
      <c r="Z42" s="426">
        <f>Y42+Q42</f>
        <v>103</v>
      </c>
      <c r="AA42" s="426">
        <f>T42+Y42</f>
        <v>238</v>
      </c>
    </row>
    <row r="43" spans="1:27" s="5" customFormat="1" ht="19.5" customHeight="1">
      <c r="A43" s="260" t="s">
        <v>49</v>
      </c>
      <c r="B43" s="261" t="s">
        <v>386</v>
      </c>
      <c r="C43" s="403">
        <v>40</v>
      </c>
      <c r="D43" s="400">
        <v>62</v>
      </c>
      <c r="E43" s="403">
        <v>11</v>
      </c>
      <c r="F43" s="403">
        <v>51</v>
      </c>
      <c r="G43" s="403">
        <v>0</v>
      </c>
      <c r="H43" s="403">
        <v>0</v>
      </c>
      <c r="I43" s="401">
        <v>62</v>
      </c>
      <c r="J43" s="400">
        <v>60</v>
      </c>
      <c r="K43" s="400">
        <v>47</v>
      </c>
      <c r="L43" s="403">
        <v>47</v>
      </c>
      <c r="M43" s="403">
        <v>0</v>
      </c>
      <c r="N43" s="403">
        <v>13</v>
      </c>
      <c r="O43" s="403">
        <v>0</v>
      </c>
      <c r="P43" s="403">
        <v>0</v>
      </c>
      <c r="Q43" s="403">
        <v>2</v>
      </c>
      <c r="R43" s="403">
        <v>0</v>
      </c>
      <c r="S43" s="403">
        <v>0</v>
      </c>
      <c r="T43" s="400">
        <f t="shared" si="0"/>
        <v>15</v>
      </c>
      <c r="U43" s="234">
        <f t="shared" si="1"/>
        <v>0.7833333333333333</v>
      </c>
      <c r="V43" s="421">
        <f t="shared" si="2"/>
        <v>406</v>
      </c>
      <c r="W43" s="421">
        <f t="shared" si="3"/>
        <v>406</v>
      </c>
      <c r="X43" s="421">
        <f t="shared" si="4"/>
        <v>0</v>
      </c>
      <c r="Y43" s="420"/>
      <c r="Z43" s="420"/>
      <c r="AA43" s="420"/>
    </row>
    <row r="44" spans="1:27" s="5" customFormat="1" ht="19.5" customHeight="1">
      <c r="A44" s="260" t="s">
        <v>50</v>
      </c>
      <c r="B44" s="261" t="s">
        <v>387</v>
      </c>
      <c r="C44" s="403">
        <v>43</v>
      </c>
      <c r="D44" s="400">
        <v>132</v>
      </c>
      <c r="E44" s="403">
        <v>73</v>
      </c>
      <c r="F44" s="403">
        <v>59</v>
      </c>
      <c r="G44" s="403">
        <v>1</v>
      </c>
      <c r="H44" s="403">
        <v>0</v>
      </c>
      <c r="I44" s="401">
        <v>131</v>
      </c>
      <c r="J44" s="400">
        <v>91</v>
      </c>
      <c r="K44" s="400">
        <v>49</v>
      </c>
      <c r="L44" s="403">
        <v>48</v>
      </c>
      <c r="M44" s="403">
        <v>1</v>
      </c>
      <c r="N44" s="403">
        <v>41</v>
      </c>
      <c r="O44" s="403">
        <v>1</v>
      </c>
      <c r="P44" s="403">
        <v>0</v>
      </c>
      <c r="Q44" s="403">
        <v>40</v>
      </c>
      <c r="R44" s="403">
        <v>0</v>
      </c>
      <c r="S44" s="403">
        <v>0</v>
      </c>
      <c r="T44" s="400">
        <f t="shared" si="0"/>
        <v>82</v>
      </c>
      <c r="U44" s="234">
        <f t="shared" si="1"/>
        <v>0.5384615384615384</v>
      </c>
      <c r="V44" s="421">
        <f t="shared" si="2"/>
        <v>62</v>
      </c>
      <c r="W44" s="421">
        <f t="shared" si="3"/>
        <v>62</v>
      </c>
      <c r="X44" s="421">
        <f t="shared" si="4"/>
        <v>0</v>
      </c>
      <c r="Y44" s="420"/>
      <c r="Z44" s="420"/>
      <c r="AA44" s="420"/>
    </row>
    <row r="45" spans="1:27" s="5" customFormat="1" ht="19.5" customHeight="1">
      <c r="A45" s="260" t="s">
        <v>419</v>
      </c>
      <c r="B45" s="261" t="s">
        <v>388</v>
      </c>
      <c r="C45" s="403">
        <v>26</v>
      </c>
      <c r="D45" s="400">
        <v>100</v>
      </c>
      <c r="E45" s="403">
        <v>53</v>
      </c>
      <c r="F45" s="403">
        <v>47</v>
      </c>
      <c r="G45" s="403">
        <v>1</v>
      </c>
      <c r="H45" s="403">
        <v>0</v>
      </c>
      <c r="I45" s="401">
        <v>99</v>
      </c>
      <c r="J45" s="400">
        <v>82</v>
      </c>
      <c r="K45" s="400">
        <v>35</v>
      </c>
      <c r="L45" s="403">
        <v>35</v>
      </c>
      <c r="M45" s="403">
        <v>0</v>
      </c>
      <c r="N45" s="403">
        <v>47</v>
      </c>
      <c r="O45" s="403">
        <v>0</v>
      </c>
      <c r="P45" s="403">
        <v>0</v>
      </c>
      <c r="Q45" s="403">
        <v>17</v>
      </c>
      <c r="R45" s="403">
        <v>0</v>
      </c>
      <c r="S45" s="403">
        <v>0</v>
      </c>
      <c r="T45" s="400">
        <f t="shared" si="0"/>
        <v>64</v>
      </c>
      <c r="U45" s="234">
        <f t="shared" si="1"/>
        <v>0.4268292682926829</v>
      </c>
      <c r="V45" s="421">
        <f t="shared" si="2"/>
        <v>131</v>
      </c>
      <c r="W45" s="421">
        <f t="shared" si="3"/>
        <v>131</v>
      </c>
      <c r="X45" s="421">
        <f t="shared" si="4"/>
        <v>0</v>
      </c>
      <c r="Y45" s="420"/>
      <c r="Z45" s="420"/>
      <c r="AA45" s="420"/>
    </row>
    <row r="46" spans="1:27" s="5" customFormat="1" ht="19.5" customHeight="1">
      <c r="A46" s="260" t="s">
        <v>420</v>
      </c>
      <c r="B46" s="261" t="s">
        <v>389</v>
      </c>
      <c r="C46" s="403">
        <v>7</v>
      </c>
      <c r="D46" s="400">
        <v>21</v>
      </c>
      <c r="E46" s="403">
        <v>17</v>
      </c>
      <c r="F46" s="403">
        <v>4</v>
      </c>
      <c r="G46" s="403">
        <v>0</v>
      </c>
      <c r="H46" s="403">
        <v>0</v>
      </c>
      <c r="I46" s="401">
        <v>21</v>
      </c>
      <c r="J46" s="400">
        <v>6</v>
      </c>
      <c r="K46" s="400">
        <v>4</v>
      </c>
      <c r="L46" s="403">
        <v>4</v>
      </c>
      <c r="M46" s="403">
        <v>0</v>
      </c>
      <c r="N46" s="403">
        <v>2</v>
      </c>
      <c r="O46" s="403">
        <v>0</v>
      </c>
      <c r="P46" s="403">
        <v>0</v>
      </c>
      <c r="Q46" s="403">
        <v>15</v>
      </c>
      <c r="R46" s="403">
        <v>0</v>
      </c>
      <c r="S46" s="403">
        <v>0</v>
      </c>
      <c r="T46" s="400">
        <f t="shared" si="0"/>
        <v>17</v>
      </c>
      <c r="U46" s="234">
        <f t="shared" si="1"/>
        <v>0.6666666666666666</v>
      </c>
      <c r="V46" s="421">
        <f t="shared" si="2"/>
        <v>99</v>
      </c>
      <c r="W46" s="421">
        <f t="shared" si="3"/>
        <v>99</v>
      </c>
      <c r="X46" s="421">
        <f t="shared" si="4"/>
        <v>0</v>
      </c>
      <c r="Y46" s="420"/>
      <c r="Z46" s="420"/>
      <c r="AA46" s="420"/>
    </row>
    <row r="47" spans="1:27" s="5" customFormat="1" ht="19.5" customHeight="1">
      <c r="A47" s="260" t="s">
        <v>421</v>
      </c>
      <c r="B47" s="261" t="s">
        <v>390</v>
      </c>
      <c r="C47" s="403">
        <v>31</v>
      </c>
      <c r="D47" s="400">
        <v>94</v>
      </c>
      <c r="E47" s="403">
        <v>47</v>
      </c>
      <c r="F47" s="403">
        <v>47</v>
      </c>
      <c r="G47" s="403">
        <v>1</v>
      </c>
      <c r="H47" s="403">
        <v>0</v>
      </c>
      <c r="I47" s="401">
        <v>93</v>
      </c>
      <c r="J47" s="400">
        <v>64</v>
      </c>
      <c r="K47" s="400">
        <v>33</v>
      </c>
      <c r="L47" s="403">
        <v>32</v>
      </c>
      <c r="M47" s="403">
        <v>1</v>
      </c>
      <c r="N47" s="403">
        <v>31</v>
      </c>
      <c r="O47" s="403">
        <v>0</v>
      </c>
      <c r="P47" s="403">
        <v>0</v>
      </c>
      <c r="Q47" s="403">
        <v>29</v>
      </c>
      <c r="R47" s="403">
        <v>0</v>
      </c>
      <c r="S47" s="403">
        <v>0</v>
      </c>
      <c r="T47" s="400">
        <f t="shared" si="0"/>
        <v>60</v>
      </c>
      <c r="U47" s="234">
        <f t="shared" si="1"/>
        <v>0.515625</v>
      </c>
      <c r="V47" s="421">
        <f t="shared" si="2"/>
        <v>21</v>
      </c>
      <c r="W47" s="421">
        <f t="shared" si="3"/>
        <v>21</v>
      </c>
      <c r="X47" s="421">
        <f t="shared" si="4"/>
        <v>0</v>
      </c>
      <c r="Y47" s="420"/>
      <c r="Z47" s="420"/>
      <c r="AA47" s="420"/>
    </row>
    <row r="48" spans="1:27" s="5" customFormat="1" ht="19.5" customHeight="1">
      <c r="A48" s="377" t="s">
        <v>23</v>
      </c>
      <c r="B48" s="378" t="s">
        <v>391</v>
      </c>
      <c r="C48" s="406">
        <v>38</v>
      </c>
      <c r="D48" s="406">
        <v>55</v>
      </c>
      <c r="E48" s="406">
        <v>25</v>
      </c>
      <c r="F48" s="406">
        <v>30</v>
      </c>
      <c r="G48" s="406">
        <v>2</v>
      </c>
      <c r="H48" s="406">
        <v>0</v>
      </c>
      <c r="I48" s="406">
        <v>53</v>
      </c>
      <c r="J48" s="406">
        <v>32</v>
      </c>
      <c r="K48" s="406">
        <v>21</v>
      </c>
      <c r="L48" s="406">
        <v>21</v>
      </c>
      <c r="M48" s="406">
        <v>0</v>
      </c>
      <c r="N48" s="406">
        <v>11</v>
      </c>
      <c r="O48" s="406">
        <v>0</v>
      </c>
      <c r="P48" s="406">
        <v>0</v>
      </c>
      <c r="Q48" s="406">
        <v>21</v>
      </c>
      <c r="R48" s="406">
        <v>0</v>
      </c>
      <c r="S48" s="406">
        <v>0</v>
      </c>
      <c r="T48" s="406">
        <f t="shared" si="0"/>
        <v>32</v>
      </c>
      <c r="U48" s="412">
        <f t="shared" si="1"/>
        <v>0.65625</v>
      </c>
      <c r="V48" s="421">
        <f t="shared" si="2"/>
        <v>93</v>
      </c>
      <c r="W48" s="421">
        <f t="shared" si="3"/>
        <v>93</v>
      </c>
      <c r="X48" s="421">
        <f t="shared" si="4"/>
        <v>0</v>
      </c>
      <c r="Y48" s="426">
        <f>'[6]04'!$Y$10+'[6]04'!$AB$10</f>
        <v>2</v>
      </c>
      <c r="Z48" s="426">
        <f>Q48+Y48</f>
        <v>23</v>
      </c>
      <c r="AA48" s="426">
        <f>T48+Y48</f>
        <v>34</v>
      </c>
    </row>
    <row r="49" spans="1:27" s="5" customFormat="1" ht="19.5" customHeight="1">
      <c r="A49" s="260" t="s">
        <v>76</v>
      </c>
      <c r="B49" s="261" t="s">
        <v>392</v>
      </c>
      <c r="C49" s="403">
        <v>15</v>
      </c>
      <c r="D49" s="400">
        <v>20</v>
      </c>
      <c r="E49" s="403">
        <v>14</v>
      </c>
      <c r="F49" s="403">
        <v>6</v>
      </c>
      <c r="G49" s="403">
        <v>2</v>
      </c>
      <c r="H49" s="403">
        <v>0</v>
      </c>
      <c r="I49" s="401">
        <v>18</v>
      </c>
      <c r="J49" s="400">
        <v>4</v>
      </c>
      <c r="K49" s="400">
        <v>4</v>
      </c>
      <c r="L49" s="403">
        <v>4</v>
      </c>
      <c r="M49" s="403">
        <v>0</v>
      </c>
      <c r="N49" s="403">
        <v>0</v>
      </c>
      <c r="O49" s="403">
        <v>0</v>
      </c>
      <c r="P49" s="403">
        <v>0</v>
      </c>
      <c r="Q49" s="403">
        <v>14</v>
      </c>
      <c r="R49" s="403">
        <v>0</v>
      </c>
      <c r="S49" s="403">
        <v>0</v>
      </c>
      <c r="T49" s="400">
        <f t="shared" si="0"/>
        <v>14</v>
      </c>
      <c r="U49" s="234">
        <f t="shared" si="1"/>
        <v>1</v>
      </c>
      <c r="V49" s="421">
        <f t="shared" si="2"/>
        <v>53</v>
      </c>
      <c r="W49" s="421">
        <f t="shared" si="3"/>
        <v>53</v>
      </c>
      <c r="X49" s="421">
        <f t="shared" si="4"/>
        <v>0</v>
      </c>
      <c r="Y49" s="420"/>
      <c r="Z49" s="420"/>
      <c r="AA49" s="420"/>
    </row>
    <row r="50" spans="1:27" s="5" customFormat="1" ht="19.5" customHeight="1">
      <c r="A50" s="260" t="s">
        <v>51</v>
      </c>
      <c r="B50" s="261" t="s">
        <v>393</v>
      </c>
      <c r="C50" s="403">
        <v>16</v>
      </c>
      <c r="D50" s="400">
        <v>20</v>
      </c>
      <c r="E50" s="403">
        <v>8</v>
      </c>
      <c r="F50" s="403">
        <v>12</v>
      </c>
      <c r="G50" s="403">
        <v>0</v>
      </c>
      <c r="H50" s="403">
        <v>0</v>
      </c>
      <c r="I50" s="401">
        <v>20</v>
      </c>
      <c r="J50" s="400">
        <v>15</v>
      </c>
      <c r="K50" s="400">
        <v>9</v>
      </c>
      <c r="L50" s="403">
        <v>9</v>
      </c>
      <c r="M50" s="403">
        <v>0</v>
      </c>
      <c r="N50" s="403">
        <v>6</v>
      </c>
      <c r="O50" s="403">
        <v>0</v>
      </c>
      <c r="P50" s="403">
        <v>0</v>
      </c>
      <c r="Q50" s="403">
        <v>5</v>
      </c>
      <c r="R50" s="403">
        <v>0</v>
      </c>
      <c r="S50" s="403">
        <v>0</v>
      </c>
      <c r="T50" s="400">
        <f t="shared" si="0"/>
        <v>11</v>
      </c>
      <c r="U50" s="234">
        <f t="shared" si="1"/>
        <v>0.6</v>
      </c>
      <c r="V50" s="421">
        <f t="shared" si="2"/>
        <v>18</v>
      </c>
      <c r="W50" s="421">
        <f t="shared" si="3"/>
        <v>18</v>
      </c>
      <c r="X50" s="421">
        <f t="shared" si="4"/>
        <v>0</v>
      </c>
      <c r="Y50" s="420"/>
      <c r="Z50" s="420"/>
      <c r="AA50" s="420"/>
    </row>
    <row r="51" spans="1:27" s="5" customFormat="1" ht="19.5" customHeight="1">
      <c r="A51" s="260" t="s">
        <v>52</v>
      </c>
      <c r="B51" s="261" t="s">
        <v>394</v>
      </c>
      <c r="C51" s="403">
        <v>7</v>
      </c>
      <c r="D51" s="400">
        <v>15</v>
      </c>
      <c r="E51" s="403">
        <v>3</v>
      </c>
      <c r="F51" s="403">
        <v>12</v>
      </c>
      <c r="G51" s="403">
        <v>0</v>
      </c>
      <c r="H51" s="403">
        <v>0</v>
      </c>
      <c r="I51" s="401">
        <v>15</v>
      </c>
      <c r="J51" s="400">
        <v>13</v>
      </c>
      <c r="K51" s="400">
        <v>8</v>
      </c>
      <c r="L51" s="403">
        <v>8</v>
      </c>
      <c r="M51" s="403">
        <v>0</v>
      </c>
      <c r="N51" s="403">
        <v>5</v>
      </c>
      <c r="O51" s="403">
        <v>0</v>
      </c>
      <c r="P51" s="403">
        <v>0</v>
      </c>
      <c r="Q51" s="403">
        <v>2</v>
      </c>
      <c r="R51" s="403">
        <v>0</v>
      </c>
      <c r="S51" s="403">
        <v>0</v>
      </c>
      <c r="T51" s="400">
        <f t="shared" si="0"/>
        <v>7</v>
      </c>
      <c r="U51" s="234">
        <f t="shared" si="1"/>
        <v>0.6153846153846154</v>
      </c>
      <c r="V51" s="421">
        <f t="shared" si="2"/>
        <v>20</v>
      </c>
      <c r="W51" s="421">
        <f t="shared" si="3"/>
        <v>20</v>
      </c>
      <c r="X51" s="421">
        <f t="shared" si="4"/>
        <v>0</v>
      </c>
      <c r="Y51" s="420"/>
      <c r="Z51" s="420"/>
      <c r="AA51" s="420"/>
    </row>
    <row r="52" spans="1:27" s="5" customFormat="1" ht="19.5" customHeight="1">
      <c r="A52" s="377" t="s">
        <v>24</v>
      </c>
      <c r="B52" s="378" t="s">
        <v>395</v>
      </c>
      <c r="C52" s="406">
        <v>77</v>
      </c>
      <c r="D52" s="406">
        <v>147</v>
      </c>
      <c r="E52" s="406">
        <v>43</v>
      </c>
      <c r="F52" s="406">
        <v>104</v>
      </c>
      <c r="G52" s="406">
        <v>4</v>
      </c>
      <c r="H52" s="406">
        <v>0</v>
      </c>
      <c r="I52" s="406">
        <v>143</v>
      </c>
      <c r="J52" s="406">
        <v>129</v>
      </c>
      <c r="K52" s="406">
        <v>90</v>
      </c>
      <c r="L52" s="406">
        <v>90</v>
      </c>
      <c r="M52" s="406">
        <v>0</v>
      </c>
      <c r="N52" s="406">
        <v>39</v>
      </c>
      <c r="O52" s="406">
        <v>0</v>
      </c>
      <c r="P52" s="406">
        <v>0</v>
      </c>
      <c r="Q52" s="406">
        <v>14</v>
      </c>
      <c r="R52" s="406">
        <v>0</v>
      </c>
      <c r="S52" s="406">
        <v>0</v>
      </c>
      <c r="T52" s="406">
        <f t="shared" si="0"/>
        <v>53</v>
      </c>
      <c r="U52" s="412">
        <f t="shared" si="1"/>
        <v>0.6976744186046512</v>
      </c>
      <c r="V52" s="421">
        <f t="shared" si="2"/>
        <v>15</v>
      </c>
      <c r="W52" s="421">
        <f t="shared" si="3"/>
        <v>15</v>
      </c>
      <c r="X52" s="421">
        <f t="shared" si="4"/>
        <v>0</v>
      </c>
      <c r="Y52" s="426">
        <f>'[7]04'!$Y$10+'[7]04'!$AB$10</f>
        <v>37</v>
      </c>
      <c r="Z52" s="426">
        <f>Y52+Q52</f>
        <v>51</v>
      </c>
      <c r="AA52" s="426">
        <f>+T52+Y52</f>
        <v>90</v>
      </c>
    </row>
    <row r="53" spans="1:27" s="5" customFormat="1" ht="19.5" customHeight="1">
      <c r="A53" s="260" t="s">
        <v>422</v>
      </c>
      <c r="B53" s="261" t="s">
        <v>396</v>
      </c>
      <c r="C53" s="403">
        <v>31</v>
      </c>
      <c r="D53" s="400">
        <v>64</v>
      </c>
      <c r="E53" s="403">
        <v>2</v>
      </c>
      <c r="F53" s="403">
        <v>62</v>
      </c>
      <c r="G53" s="403">
        <v>4</v>
      </c>
      <c r="H53" s="403">
        <v>0</v>
      </c>
      <c r="I53" s="401">
        <v>60</v>
      </c>
      <c r="J53" s="400">
        <v>59</v>
      </c>
      <c r="K53" s="400">
        <v>51</v>
      </c>
      <c r="L53" s="403">
        <v>51</v>
      </c>
      <c r="M53" s="403">
        <v>0</v>
      </c>
      <c r="N53" s="403">
        <v>8</v>
      </c>
      <c r="O53" s="403">
        <v>0</v>
      </c>
      <c r="P53" s="403">
        <v>0</v>
      </c>
      <c r="Q53" s="403">
        <v>1</v>
      </c>
      <c r="R53" s="403">
        <v>0</v>
      </c>
      <c r="S53" s="403">
        <v>0</v>
      </c>
      <c r="T53" s="400">
        <f t="shared" si="0"/>
        <v>9</v>
      </c>
      <c r="U53" s="234">
        <f t="shared" si="1"/>
        <v>0.864406779661017</v>
      </c>
      <c r="V53" s="421">
        <f t="shared" si="2"/>
        <v>143</v>
      </c>
      <c r="W53" s="421">
        <f t="shared" si="3"/>
        <v>143</v>
      </c>
      <c r="X53" s="421">
        <f t="shared" si="4"/>
        <v>0</v>
      </c>
      <c r="Y53" s="420"/>
      <c r="Z53" s="420"/>
      <c r="AA53" s="420"/>
    </row>
    <row r="54" spans="1:27" s="5" customFormat="1" ht="19.5" customHeight="1">
      <c r="A54" s="260" t="s">
        <v>423</v>
      </c>
      <c r="B54" s="261" t="s">
        <v>397</v>
      </c>
      <c r="C54" s="403">
        <v>33</v>
      </c>
      <c r="D54" s="400">
        <v>44</v>
      </c>
      <c r="E54" s="403">
        <v>20</v>
      </c>
      <c r="F54" s="403">
        <v>24</v>
      </c>
      <c r="G54" s="403">
        <v>0</v>
      </c>
      <c r="H54" s="403">
        <v>0</v>
      </c>
      <c r="I54" s="401">
        <v>44</v>
      </c>
      <c r="J54" s="400">
        <v>32</v>
      </c>
      <c r="K54" s="400">
        <v>27</v>
      </c>
      <c r="L54" s="403">
        <v>27</v>
      </c>
      <c r="M54" s="403">
        <v>0</v>
      </c>
      <c r="N54" s="403">
        <v>5</v>
      </c>
      <c r="O54" s="403">
        <v>0</v>
      </c>
      <c r="P54" s="403">
        <v>0</v>
      </c>
      <c r="Q54" s="403">
        <v>12</v>
      </c>
      <c r="R54" s="403">
        <v>0</v>
      </c>
      <c r="S54" s="403">
        <v>0</v>
      </c>
      <c r="T54" s="400">
        <f t="shared" si="0"/>
        <v>17</v>
      </c>
      <c r="U54" s="234">
        <f t="shared" si="1"/>
        <v>0.84375</v>
      </c>
      <c r="V54" s="421">
        <f t="shared" si="2"/>
        <v>60</v>
      </c>
      <c r="W54" s="421">
        <f t="shared" si="3"/>
        <v>60</v>
      </c>
      <c r="X54" s="421">
        <f t="shared" si="4"/>
        <v>0</v>
      </c>
      <c r="Y54" s="420"/>
      <c r="Z54" s="420"/>
      <c r="AA54" s="420"/>
    </row>
    <row r="55" spans="1:27" s="5" customFormat="1" ht="19.5" customHeight="1">
      <c r="A55" s="260" t="s">
        <v>424</v>
      </c>
      <c r="B55" s="261" t="s">
        <v>398</v>
      </c>
      <c r="C55" s="403">
        <v>13</v>
      </c>
      <c r="D55" s="400">
        <v>39</v>
      </c>
      <c r="E55" s="403">
        <v>21</v>
      </c>
      <c r="F55" s="403">
        <v>18</v>
      </c>
      <c r="G55" s="403">
        <v>0</v>
      </c>
      <c r="H55" s="403">
        <v>0</v>
      </c>
      <c r="I55" s="401">
        <v>39</v>
      </c>
      <c r="J55" s="400">
        <v>38</v>
      </c>
      <c r="K55" s="400">
        <v>12</v>
      </c>
      <c r="L55" s="403">
        <v>12</v>
      </c>
      <c r="M55" s="403">
        <v>0</v>
      </c>
      <c r="N55" s="403">
        <v>26</v>
      </c>
      <c r="O55" s="403">
        <v>0</v>
      </c>
      <c r="P55" s="403">
        <v>0</v>
      </c>
      <c r="Q55" s="403">
        <v>1</v>
      </c>
      <c r="R55" s="403">
        <v>0</v>
      </c>
      <c r="S55" s="403">
        <v>0</v>
      </c>
      <c r="T55" s="400">
        <f t="shared" si="0"/>
        <v>27</v>
      </c>
      <c r="U55" s="234">
        <f t="shared" si="1"/>
        <v>0.3157894736842105</v>
      </c>
      <c r="V55" s="421">
        <f t="shared" si="2"/>
        <v>44</v>
      </c>
      <c r="W55" s="421">
        <f t="shared" si="3"/>
        <v>44</v>
      </c>
      <c r="X55" s="421">
        <f t="shared" si="4"/>
        <v>0</v>
      </c>
      <c r="Y55" s="420"/>
      <c r="Z55" s="420"/>
      <c r="AA55" s="420"/>
    </row>
    <row r="56" spans="1:27" s="5" customFormat="1" ht="19.5" customHeight="1">
      <c r="A56" s="377" t="s">
        <v>25</v>
      </c>
      <c r="B56" s="378" t="s">
        <v>399</v>
      </c>
      <c r="C56" s="406">
        <v>66</v>
      </c>
      <c r="D56" s="406">
        <v>162</v>
      </c>
      <c r="E56" s="406">
        <v>58</v>
      </c>
      <c r="F56" s="406">
        <v>104</v>
      </c>
      <c r="G56" s="406">
        <v>2</v>
      </c>
      <c r="H56" s="406">
        <v>0</v>
      </c>
      <c r="I56" s="406">
        <v>160</v>
      </c>
      <c r="J56" s="406">
        <v>135</v>
      </c>
      <c r="K56" s="406">
        <v>71</v>
      </c>
      <c r="L56" s="406">
        <v>71</v>
      </c>
      <c r="M56" s="406">
        <v>0</v>
      </c>
      <c r="N56" s="406">
        <v>64</v>
      </c>
      <c r="O56" s="406">
        <v>0</v>
      </c>
      <c r="P56" s="406">
        <v>0</v>
      </c>
      <c r="Q56" s="406">
        <v>25</v>
      </c>
      <c r="R56" s="406">
        <v>0</v>
      </c>
      <c r="S56" s="406">
        <v>0</v>
      </c>
      <c r="T56" s="406">
        <f t="shared" si="0"/>
        <v>89</v>
      </c>
      <c r="U56" s="412">
        <f t="shared" si="1"/>
        <v>0.5259259259259259</v>
      </c>
      <c r="V56" s="421">
        <f t="shared" si="2"/>
        <v>39</v>
      </c>
      <c r="W56" s="421">
        <f t="shared" si="3"/>
        <v>39</v>
      </c>
      <c r="X56" s="421">
        <f t="shared" si="4"/>
        <v>0</v>
      </c>
      <c r="Y56" s="427"/>
      <c r="Z56" s="427"/>
      <c r="AA56" s="427"/>
    </row>
    <row r="57" spans="1:27" s="5" customFormat="1" ht="19.5" customHeight="1">
      <c r="A57" s="260" t="s">
        <v>425</v>
      </c>
      <c r="B57" s="261" t="s">
        <v>400</v>
      </c>
      <c r="C57" s="403">
        <v>11</v>
      </c>
      <c r="D57" s="400">
        <v>32</v>
      </c>
      <c r="E57" s="403">
        <v>8</v>
      </c>
      <c r="F57" s="403">
        <v>24</v>
      </c>
      <c r="G57" s="403">
        <v>0</v>
      </c>
      <c r="H57" s="403">
        <v>0</v>
      </c>
      <c r="I57" s="401">
        <v>32</v>
      </c>
      <c r="J57" s="400">
        <v>29</v>
      </c>
      <c r="K57" s="400">
        <v>18</v>
      </c>
      <c r="L57" s="403">
        <v>18</v>
      </c>
      <c r="M57" s="403">
        <v>0</v>
      </c>
      <c r="N57" s="403">
        <v>11</v>
      </c>
      <c r="O57" s="403">
        <v>0</v>
      </c>
      <c r="P57" s="403">
        <v>0</v>
      </c>
      <c r="Q57" s="403">
        <v>3</v>
      </c>
      <c r="R57" s="403">
        <v>0</v>
      </c>
      <c r="S57" s="403">
        <v>0</v>
      </c>
      <c r="T57" s="400">
        <f t="shared" si="0"/>
        <v>14</v>
      </c>
      <c r="U57" s="234">
        <f t="shared" si="1"/>
        <v>0.6206896551724138</v>
      </c>
      <c r="V57" s="421">
        <f t="shared" si="2"/>
        <v>160</v>
      </c>
      <c r="W57" s="421">
        <f t="shared" si="3"/>
        <v>160</v>
      </c>
      <c r="X57" s="421">
        <f t="shared" si="4"/>
        <v>0</v>
      </c>
      <c r="Y57" s="420"/>
      <c r="Z57" s="420"/>
      <c r="AA57" s="420"/>
    </row>
    <row r="58" spans="1:27" s="5" customFormat="1" ht="19.5" customHeight="1">
      <c r="A58" s="260" t="s">
        <v>426</v>
      </c>
      <c r="B58" s="261" t="s">
        <v>401</v>
      </c>
      <c r="C58" s="403">
        <v>16</v>
      </c>
      <c r="D58" s="400">
        <v>46</v>
      </c>
      <c r="E58" s="403">
        <v>20</v>
      </c>
      <c r="F58" s="403">
        <v>26</v>
      </c>
      <c r="G58" s="403">
        <v>2</v>
      </c>
      <c r="H58" s="403">
        <v>0</v>
      </c>
      <c r="I58" s="401">
        <v>44</v>
      </c>
      <c r="J58" s="400">
        <v>35</v>
      </c>
      <c r="K58" s="400">
        <v>10</v>
      </c>
      <c r="L58" s="403">
        <v>10</v>
      </c>
      <c r="M58" s="403">
        <v>0</v>
      </c>
      <c r="N58" s="403">
        <v>25</v>
      </c>
      <c r="O58" s="403">
        <v>0</v>
      </c>
      <c r="P58" s="403">
        <v>0</v>
      </c>
      <c r="Q58" s="403">
        <v>9</v>
      </c>
      <c r="R58" s="403">
        <v>0</v>
      </c>
      <c r="S58" s="403">
        <v>0</v>
      </c>
      <c r="T58" s="400">
        <f t="shared" si="0"/>
        <v>34</v>
      </c>
      <c r="U58" s="234">
        <f t="shared" si="1"/>
        <v>0.2857142857142857</v>
      </c>
      <c r="V58" s="421">
        <f t="shared" si="2"/>
        <v>32</v>
      </c>
      <c r="W58" s="421">
        <f t="shared" si="3"/>
        <v>32</v>
      </c>
      <c r="X58" s="421">
        <f t="shared" si="4"/>
        <v>0</v>
      </c>
      <c r="Y58" s="420"/>
      <c r="Z58" s="420"/>
      <c r="AA58" s="420"/>
    </row>
    <row r="59" spans="1:27" s="5" customFormat="1" ht="19.5" customHeight="1">
      <c r="A59" s="260" t="s">
        <v>427</v>
      </c>
      <c r="B59" s="261" t="s">
        <v>402</v>
      </c>
      <c r="C59" s="403">
        <v>15</v>
      </c>
      <c r="D59" s="400">
        <v>50</v>
      </c>
      <c r="E59" s="403">
        <v>27</v>
      </c>
      <c r="F59" s="403">
        <v>23</v>
      </c>
      <c r="G59" s="403">
        <v>0</v>
      </c>
      <c r="H59" s="403">
        <v>0</v>
      </c>
      <c r="I59" s="401">
        <v>50</v>
      </c>
      <c r="J59" s="400">
        <v>37</v>
      </c>
      <c r="K59" s="400">
        <v>16</v>
      </c>
      <c r="L59" s="403">
        <v>16</v>
      </c>
      <c r="M59" s="403">
        <v>0</v>
      </c>
      <c r="N59" s="403">
        <v>21</v>
      </c>
      <c r="O59" s="403">
        <v>0</v>
      </c>
      <c r="P59" s="403">
        <v>0</v>
      </c>
      <c r="Q59" s="403">
        <v>13</v>
      </c>
      <c r="R59" s="403">
        <v>0</v>
      </c>
      <c r="S59" s="403">
        <v>0</v>
      </c>
      <c r="T59" s="400">
        <f t="shared" si="0"/>
        <v>34</v>
      </c>
      <c r="U59" s="234">
        <f t="shared" si="1"/>
        <v>0.43243243243243246</v>
      </c>
      <c r="V59" s="421">
        <f t="shared" si="2"/>
        <v>44</v>
      </c>
      <c r="W59" s="421">
        <f t="shared" si="3"/>
        <v>44</v>
      </c>
      <c r="X59" s="421">
        <f t="shared" si="4"/>
        <v>0</v>
      </c>
      <c r="Y59" s="420"/>
      <c r="Z59" s="420"/>
      <c r="AA59" s="420"/>
    </row>
    <row r="60" spans="1:27" s="5" customFormat="1" ht="19.5" customHeight="1">
      <c r="A60" s="260" t="s">
        <v>428</v>
      </c>
      <c r="B60" s="261" t="s">
        <v>403</v>
      </c>
      <c r="C60" s="403">
        <v>24</v>
      </c>
      <c r="D60" s="400">
        <v>34</v>
      </c>
      <c r="E60" s="403">
        <v>3</v>
      </c>
      <c r="F60" s="403">
        <v>31</v>
      </c>
      <c r="G60" s="403">
        <v>0</v>
      </c>
      <c r="H60" s="403">
        <v>0</v>
      </c>
      <c r="I60" s="401">
        <v>34</v>
      </c>
      <c r="J60" s="400">
        <v>34</v>
      </c>
      <c r="K60" s="400">
        <v>27</v>
      </c>
      <c r="L60" s="403">
        <v>27</v>
      </c>
      <c r="M60" s="403">
        <v>0</v>
      </c>
      <c r="N60" s="403">
        <v>7</v>
      </c>
      <c r="O60" s="403">
        <v>0</v>
      </c>
      <c r="P60" s="403">
        <v>0</v>
      </c>
      <c r="Q60" s="403">
        <v>0</v>
      </c>
      <c r="R60" s="403">
        <v>0</v>
      </c>
      <c r="S60" s="403">
        <v>0</v>
      </c>
      <c r="T60" s="400">
        <f t="shared" si="0"/>
        <v>7</v>
      </c>
      <c r="U60" s="234">
        <f t="shared" si="1"/>
        <v>0.7941176470588235</v>
      </c>
      <c r="V60" s="421">
        <f t="shared" si="2"/>
        <v>50</v>
      </c>
      <c r="W60" s="421">
        <f t="shared" si="3"/>
        <v>50</v>
      </c>
      <c r="X60" s="421">
        <f t="shared" si="4"/>
        <v>0</v>
      </c>
      <c r="Y60" s="420"/>
      <c r="Z60" s="420"/>
      <c r="AA60" s="420"/>
    </row>
    <row r="61" spans="1:27" s="5" customFormat="1" ht="19.5" customHeight="1">
      <c r="A61" s="377" t="s">
        <v>26</v>
      </c>
      <c r="B61" s="378" t="s">
        <v>404</v>
      </c>
      <c r="C61" s="406">
        <v>17</v>
      </c>
      <c r="D61" s="406">
        <v>34</v>
      </c>
      <c r="E61" s="406">
        <v>7</v>
      </c>
      <c r="F61" s="406">
        <v>27</v>
      </c>
      <c r="G61" s="406">
        <v>0</v>
      </c>
      <c r="H61" s="406">
        <v>0</v>
      </c>
      <c r="I61" s="406">
        <v>34</v>
      </c>
      <c r="J61" s="406">
        <v>31</v>
      </c>
      <c r="K61" s="406">
        <v>25</v>
      </c>
      <c r="L61" s="406">
        <v>25</v>
      </c>
      <c r="M61" s="406">
        <v>0</v>
      </c>
      <c r="N61" s="406">
        <v>6</v>
      </c>
      <c r="O61" s="406">
        <v>0</v>
      </c>
      <c r="P61" s="406">
        <v>0</v>
      </c>
      <c r="Q61" s="406">
        <v>3</v>
      </c>
      <c r="R61" s="406">
        <v>0</v>
      </c>
      <c r="S61" s="406">
        <v>0</v>
      </c>
      <c r="T61" s="406">
        <f t="shared" si="0"/>
        <v>9</v>
      </c>
      <c r="U61" s="412">
        <f t="shared" si="1"/>
        <v>0.8064516129032258</v>
      </c>
      <c r="V61" s="421">
        <f t="shared" si="2"/>
        <v>34</v>
      </c>
      <c r="W61" s="421">
        <f t="shared" si="3"/>
        <v>34</v>
      </c>
      <c r="X61" s="421">
        <f t="shared" si="4"/>
        <v>0</v>
      </c>
      <c r="Y61" s="426">
        <f>'[8]04'!$Y$10+'[8]04'!$AB$10</f>
        <v>3</v>
      </c>
      <c r="Z61" s="426">
        <f>Q61+Y61</f>
        <v>6</v>
      </c>
      <c r="AA61" s="426">
        <f>T61+Y61</f>
        <v>12</v>
      </c>
    </row>
    <row r="62" spans="1:27" s="5" customFormat="1" ht="19.5" customHeight="1">
      <c r="A62" s="260" t="s">
        <v>429</v>
      </c>
      <c r="B62" s="261" t="s">
        <v>405</v>
      </c>
      <c r="C62" s="403">
        <v>5</v>
      </c>
      <c r="D62" s="400">
        <v>9</v>
      </c>
      <c r="E62" s="403">
        <v>1</v>
      </c>
      <c r="F62" s="403">
        <v>8</v>
      </c>
      <c r="G62" s="403">
        <v>0</v>
      </c>
      <c r="H62" s="403">
        <v>0</v>
      </c>
      <c r="I62" s="401">
        <v>9</v>
      </c>
      <c r="J62" s="400">
        <v>9</v>
      </c>
      <c r="K62" s="400">
        <v>8</v>
      </c>
      <c r="L62" s="403">
        <v>8</v>
      </c>
      <c r="M62" s="403">
        <v>0</v>
      </c>
      <c r="N62" s="403">
        <v>1</v>
      </c>
      <c r="O62" s="403">
        <v>0</v>
      </c>
      <c r="P62" s="403">
        <v>0</v>
      </c>
      <c r="Q62" s="403">
        <v>0</v>
      </c>
      <c r="R62" s="403">
        <v>0</v>
      </c>
      <c r="S62" s="403">
        <v>0</v>
      </c>
      <c r="T62" s="400">
        <f t="shared" si="0"/>
        <v>1</v>
      </c>
      <c r="U62" s="234">
        <f t="shared" si="1"/>
        <v>0.8888888888888888</v>
      </c>
      <c r="V62" s="421">
        <f t="shared" si="2"/>
        <v>34</v>
      </c>
      <c r="W62" s="421">
        <f t="shared" si="3"/>
        <v>34</v>
      </c>
      <c r="X62" s="421">
        <f t="shared" si="4"/>
        <v>0</v>
      </c>
      <c r="Y62" s="420"/>
      <c r="Z62" s="420"/>
      <c r="AA62" s="420"/>
    </row>
    <row r="63" spans="1:27" s="5" customFormat="1" ht="19.5" customHeight="1">
      <c r="A63" s="260" t="s">
        <v>430</v>
      </c>
      <c r="B63" s="261" t="s">
        <v>406</v>
      </c>
      <c r="C63" s="403">
        <v>12</v>
      </c>
      <c r="D63" s="400">
        <v>25</v>
      </c>
      <c r="E63" s="403">
        <v>6</v>
      </c>
      <c r="F63" s="403">
        <v>19</v>
      </c>
      <c r="G63" s="403">
        <v>0</v>
      </c>
      <c r="H63" s="403">
        <v>0</v>
      </c>
      <c r="I63" s="401">
        <v>25</v>
      </c>
      <c r="J63" s="400">
        <v>22</v>
      </c>
      <c r="K63" s="400">
        <v>17</v>
      </c>
      <c r="L63" s="403">
        <v>17</v>
      </c>
      <c r="M63" s="403">
        <v>0</v>
      </c>
      <c r="N63" s="403">
        <v>5</v>
      </c>
      <c r="O63" s="403">
        <v>0</v>
      </c>
      <c r="P63" s="403">
        <v>0</v>
      </c>
      <c r="Q63" s="403">
        <v>3</v>
      </c>
      <c r="R63" s="403">
        <v>0</v>
      </c>
      <c r="S63" s="403">
        <v>0</v>
      </c>
      <c r="T63" s="400">
        <f t="shared" si="0"/>
        <v>8</v>
      </c>
      <c r="U63" s="234">
        <f t="shared" si="1"/>
        <v>0.7727272727272727</v>
      </c>
      <c r="V63" s="421">
        <f t="shared" si="2"/>
        <v>9</v>
      </c>
      <c r="W63" s="421">
        <f t="shared" si="3"/>
        <v>9</v>
      </c>
      <c r="X63" s="421">
        <f t="shared" si="4"/>
        <v>0</v>
      </c>
      <c r="Y63" s="420"/>
      <c r="Z63" s="420"/>
      <c r="AA63" s="420"/>
    </row>
    <row r="64" spans="1:27" s="5" customFormat="1" ht="19.5" customHeight="1">
      <c r="A64" s="377" t="s">
        <v>27</v>
      </c>
      <c r="B64" s="378" t="s">
        <v>407</v>
      </c>
      <c r="C64" s="406">
        <v>15</v>
      </c>
      <c r="D64" s="406">
        <v>15</v>
      </c>
      <c r="E64" s="406">
        <v>3</v>
      </c>
      <c r="F64" s="406">
        <v>12</v>
      </c>
      <c r="G64" s="406">
        <v>0</v>
      </c>
      <c r="H64" s="406">
        <v>0</v>
      </c>
      <c r="I64" s="406">
        <v>15</v>
      </c>
      <c r="J64" s="406">
        <v>14</v>
      </c>
      <c r="K64" s="406">
        <v>9</v>
      </c>
      <c r="L64" s="406">
        <v>9</v>
      </c>
      <c r="M64" s="406">
        <v>0</v>
      </c>
      <c r="N64" s="406">
        <v>5</v>
      </c>
      <c r="O64" s="406">
        <v>0</v>
      </c>
      <c r="P64" s="406">
        <v>0</v>
      </c>
      <c r="Q64" s="406">
        <v>1</v>
      </c>
      <c r="R64" s="406">
        <v>0</v>
      </c>
      <c r="S64" s="406">
        <v>0</v>
      </c>
      <c r="T64" s="406">
        <f t="shared" si="0"/>
        <v>6</v>
      </c>
      <c r="U64" s="412">
        <f t="shared" si="1"/>
        <v>0.6428571428571429</v>
      </c>
      <c r="V64" s="421">
        <f t="shared" si="2"/>
        <v>25</v>
      </c>
      <c r="W64" s="421">
        <f t="shared" si="3"/>
        <v>25</v>
      </c>
      <c r="X64" s="421">
        <f t="shared" si="4"/>
        <v>0</v>
      </c>
      <c r="Y64" s="426">
        <f>'[9]04'!$Y$10+'[9]04'!$AB$10</f>
        <v>0</v>
      </c>
      <c r="Z64" s="427"/>
      <c r="AA64" s="427"/>
    </row>
    <row r="65" spans="1:27" s="5" customFormat="1" ht="19.5" customHeight="1">
      <c r="A65" s="260" t="s">
        <v>431</v>
      </c>
      <c r="B65" s="261" t="s">
        <v>408</v>
      </c>
      <c r="C65" s="403">
        <v>9</v>
      </c>
      <c r="D65" s="400">
        <v>9</v>
      </c>
      <c r="E65" s="403">
        <v>3</v>
      </c>
      <c r="F65" s="403">
        <v>6</v>
      </c>
      <c r="G65" s="403">
        <v>0</v>
      </c>
      <c r="H65" s="403">
        <v>0</v>
      </c>
      <c r="I65" s="401">
        <v>9</v>
      </c>
      <c r="J65" s="400">
        <v>8</v>
      </c>
      <c r="K65" s="400">
        <v>4</v>
      </c>
      <c r="L65" s="403">
        <v>4</v>
      </c>
      <c r="M65" s="403">
        <v>0</v>
      </c>
      <c r="N65" s="403">
        <v>4</v>
      </c>
      <c r="O65" s="403">
        <v>0</v>
      </c>
      <c r="P65" s="403">
        <v>0</v>
      </c>
      <c r="Q65" s="403">
        <v>1</v>
      </c>
      <c r="R65" s="403">
        <v>0</v>
      </c>
      <c r="S65" s="403">
        <v>0</v>
      </c>
      <c r="T65" s="400">
        <f t="shared" si="0"/>
        <v>5</v>
      </c>
      <c r="U65" s="234">
        <f t="shared" si="1"/>
        <v>0.5</v>
      </c>
      <c r="V65" s="421">
        <f t="shared" si="2"/>
        <v>15</v>
      </c>
      <c r="W65" s="421">
        <f t="shared" si="3"/>
        <v>15</v>
      </c>
      <c r="X65" s="421">
        <f t="shared" si="4"/>
        <v>0</v>
      </c>
      <c r="Y65" s="420"/>
      <c r="Z65" s="420"/>
      <c r="AA65" s="420"/>
    </row>
    <row r="66" spans="1:27" s="5" customFormat="1" ht="19.5" customHeight="1">
      <c r="A66" s="260" t="s">
        <v>432</v>
      </c>
      <c r="B66" s="261" t="s">
        <v>409</v>
      </c>
      <c r="C66" s="403">
        <v>6</v>
      </c>
      <c r="D66" s="400">
        <v>6</v>
      </c>
      <c r="E66" s="403">
        <v>0</v>
      </c>
      <c r="F66" s="403">
        <v>6</v>
      </c>
      <c r="G66" s="403">
        <v>0</v>
      </c>
      <c r="H66" s="403">
        <v>0</v>
      </c>
      <c r="I66" s="401">
        <v>6</v>
      </c>
      <c r="J66" s="400">
        <v>6</v>
      </c>
      <c r="K66" s="400">
        <v>5</v>
      </c>
      <c r="L66" s="403">
        <v>5</v>
      </c>
      <c r="M66" s="403">
        <v>0</v>
      </c>
      <c r="N66" s="403">
        <v>1</v>
      </c>
      <c r="O66" s="403">
        <v>0</v>
      </c>
      <c r="P66" s="403">
        <v>0</v>
      </c>
      <c r="Q66" s="403">
        <v>0</v>
      </c>
      <c r="R66" s="403">
        <v>0</v>
      </c>
      <c r="S66" s="403">
        <v>0</v>
      </c>
      <c r="T66" s="400">
        <f t="shared" si="0"/>
        <v>1</v>
      </c>
      <c r="U66" s="234">
        <f t="shared" si="1"/>
        <v>0.8333333333333334</v>
      </c>
      <c r="V66" s="421">
        <f t="shared" si="2"/>
        <v>9</v>
      </c>
      <c r="W66" s="421">
        <f t="shared" si="3"/>
        <v>9</v>
      </c>
      <c r="X66" s="421">
        <f t="shared" si="4"/>
        <v>0</v>
      </c>
      <c r="Y66" s="420"/>
      <c r="Z66" s="420"/>
      <c r="AA66" s="420"/>
    </row>
    <row r="67" spans="1:27" s="5" customFormat="1" ht="19.5" customHeight="1">
      <c r="A67" s="377" t="s">
        <v>29</v>
      </c>
      <c r="B67" s="378" t="s">
        <v>410</v>
      </c>
      <c r="C67" s="406">
        <v>10</v>
      </c>
      <c r="D67" s="406">
        <v>17</v>
      </c>
      <c r="E67" s="406">
        <v>2</v>
      </c>
      <c r="F67" s="406">
        <v>15</v>
      </c>
      <c r="G67" s="406">
        <v>0</v>
      </c>
      <c r="H67" s="406">
        <v>0</v>
      </c>
      <c r="I67" s="406">
        <v>17</v>
      </c>
      <c r="J67" s="406">
        <v>15</v>
      </c>
      <c r="K67" s="406">
        <v>14</v>
      </c>
      <c r="L67" s="406">
        <v>14</v>
      </c>
      <c r="M67" s="406">
        <v>0</v>
      </c>
      <c r="N67" s="406">
        <v>1</v>
      </c>
      <c r="O67" s="406">
        <v>0</v>
      </c>
      <c r="P67" s="406">
        <v>0</v>
      </c>
      <c r="Q67" s="406">
        <v>2</v>
      </c>
      <c r="R67" s="406">
        <v>0</v>
      </c>
      <c r="S67" s="406">
        <v>0</v>
      </c>
      <c r="T67" s="406">
        <f t="shared" si="0"/>
        <v>3</v>
      </c>
      <c r="U67" s="412">
        <f t="shared" si="1"/>
        <v>0.9333333333333333</v>
      </c>
      <c r="V67" s="421">
        <f t="shared" si="2"/>
        <v>6</v>
      </c>
      <c r="W67" s="421">
        <f t="shared" si="3"/>
        <v>6</v>
      </c>
      <c r="X67" s="421">
        <f t="shared" si="4"/>
        <v>0</v>
      </c>
      <c r="Y67" s="427"/>
      <c r="Z67" s="427"/>
      <c r="AA67" s="427"/>
    </row>
    <row r="68" spans="1:27" s="5" customFormat="1" ht="19.5" customHeight="1">
      <c r="A68" s="260" t="s">
        <v>433</v>
      </c>
      <c r="B68" s="261" t="s">
        <v>411</v>
      </c>
      <c r="C68" s="403">
        <v>6</v>
      </c>
      <c r="D68" s="400">
        <v>9</v>
      </c>
      <c r="E68" s="403">
        <v>1</v>
      </c>
      <c r="F68" s="403">
        <v>8</v>
      </c>
      <c r="G68" s="403">
        <v>0</v>
      </c>
      <c r="H68" s="403">
        <v>0</v>
      </c>
      <c r="I68" s="401">
        <v>9</v>
      </c>
      <c r="J68" s="400">
        <v>8</v>
      </c>
      <c r="K68" s="400">
        <v>8</v>
      </c>
      <c r="L68" s="403">
        <v>8</v>
      </c>
      <c r="M68" s="403">
        <v>0</v>
      </c>
      <c r="N68" s="403">
        <v>0</v>
      </c>
      <c r="O68" s="403">
        <v>0</v>
      </c>
      <c r="P68" s="403">
        <v>0</v>
      </c>
      <c r="Q68" s="403">
        <v>1</v>
      </c>
      <c r="R68" s="403">
        <v>0</v>
      </c>
      <c r="S68" s="403">
        <v>0</v>
      </c>
      <c r="T68" s="400">
        <f t="shared" si="0"/>
        <v>1</v>
      </c>
      <c r="U68" s="234">
        <f t="shared" si="1"/>
        <v>1</v>
      </c>
      <c r="V68" s="421">
        <f t="shared" si="2"/>
        <v>17</v>
      </c>
      <c r="W68" s="421">
        <f t="shared" si="3"/>
        <v>17</v>
      </c>
      <c r="X68" s="421">
        <f t="shared" si="4"/>
        <v>0</v>
      </c>
      <c r="Y68" s="420"/>
      <c r="Z68" s="420"/>
      <c r="AA68" s="420"/>
    </row>
    <row r="69" spans="1:27" s="5" customFormat="1" ht="19.5" customHeight="1">
      <c r="A69" s="260" t="s">
        <v>434</v>
      </c>
      <c r="B69" s="261" t="s">
        <v>412</v>
      </c>
      <c r="C69" s="403">
        <v>4</v>
      </c>
      <c r="D69" s="400">
        <v>8</v>
      </c>
      <c r="E69" s="403">
        <v>1</v>
      </c>
      <c r="F69" s="403">
        <v>7</v>
      </c>
      <c r="G69" s="403">
        <v>0</v>
      </c>
      <c r="H69" s="403">
        <v>0</v>
      </c>
      <c r="I69" s="401">
        <v>8</v>
      </c>
      <c r="J69" s="400">
        <v>7</v>
      </c>
      <c r="K69" s="400">
        <v>6</v>
      </c>
      <c r="L69" s="403">
        <v>6</v>
      </c>
      <c r="M69" s="403">
        <v>0</v>
      </c>
      <c r="N69" s="403">
        <v>1</v>
      </c>
      <c r="O69" s="403">
        <v>0</v>
      </c>
      <c r="P69" s="403">
        <v>0</v>
      </c>
      <c r="Q69" s="403">
        <v>1</v>
      </c>
      <c r="R69" s="403">
        <v>0</v>
      </c>
      <c r="S69" s="403">
        <v>0</v>
      </c>
      <c r="T69" s="400">
        <f t="shared" si="0"/>
        <v>2</v>
      </c>
      <c r="U69" s="234">
        <f t="shared" si="1"/>
        <v>0.8571428571428571</v>
      </c>
      <c r="V69" s="421">
        <f t="shared" si="2"/>
        <v>9</v>
      </c>
      <c r="W69" s="421">
        <f t="shared" si="3"/>
        <v>9</v>
      </c>
      <c r="X69" s="421">
        <f t="shared" si="4"/>
        <v>0</v>
      </c>
      <c r="Y69" s="420"/>
      <c r="Z69" s="420"/>
      <c r="AA69" s="420"/>
    </row>
    <row r="70" spans="1:21" s="5" customFormat="1" ht="18" customHeight="1">
      <c r="A70" s="733" t="str">
        <f>TT!C4</f>
        <v>Kon Tum, ngày 03 tháng 02 năm 2020</v>
      </c>
      <c r="B70" s="734"/>
      <c r="C70" s="734"/>
      <c r="D70" s="734"/>
      <c r="E70" s="734"/>
      <c r="F70" s="240"/>
      <c r="G70" s="240"/>
      <c r="H70" s="240"/>
      <c r="I70" s="241"/>
      <c r="J70" s="241"/>
      <c r="K70" s="241"/>
      <c r="L70" s="241"/>
      <c r="M70" s="241"/>
      <c r="N70" s="735" t="str">
        <f>TT!C4</f>
        <v>Kon Tum, ngày 03 tháng 02 năm 2020</v>
      </c>
      <c r="O70" s="736"/>
      <c r="P70" s="736"/>
      <c r="Q70" s="736"/>
      <c r="R70" s="736"/>
      <c r="S70" s="736"/>
      <c r="T70" s="736"/>
      <c r="U70" s="736"/>
    </row>
    <row r="71" spans="1:21" s="5" customFormat="1" ht="18" customHeight="1">
      <c r="A71" s="579" t="s">
        <v>299</v>
      </c>
      <c r="B71" s="580"/>
      <c r="C71" s="580"/>
      <c r="D71" s="580"/>
      <c r="E71" s="580"/>
      <c r="F71" s="242"/>
      <c r="G71" s="242"/>
      <c r="H71" s="242"/>
      <c r="I71" s="183"/>
      <c r="J71" s="183"/>
      <c r="K71" s="183"/>
      <c r="L71" s="183"/>
      <c r="M71" s="183"/>
      <c r="N71" s="508" t="str">
        <f>TT!C5</f>
        <v>CỤC TRƯỞNG</v>
      </c>
      <c r="O71" s="508"/>
      <c r="P71" s="508"/>
      <c r="Q71" s="508"/>
      <c r="R71" s="508"/>
      <c r="S71" s="508"/>
      <c r="T71" s="508"/>
      <c r="U71" s="508"/>
    </row>
    <row r="72" spans="1:21" s="5" customFormat="1" ht="18" customHeight="1">
      <c r="A72" s="438"/>
      <c r="B72" s="439"/>
      <c r="C72" s="439"/>
      <c r="D72" s="439"/>
      <c r="E72" s="439"/>
      <c r="F72" s="242"/>
      <c r="G72" s="242"/>
      <c r="H72" s="242"/>
      <c r="I72" s="183"/>
      <c r="J72" s="183"/>
      <c r="K72" s="183"/>
      <c r="L72" s="183"/>
      <c r="M72" s="183"/>
      <c r="N72" s="437"/>
      <c r="O72" s="437"/>
      <c r="P72" s="437"/>
      <c r="Q72" s="437"/>
      <c r="R72" s="437"/>
      <c r="S72" s="437"/>
      <c r="T72" s="437"/>
      <c r="U72" s="437"/>
    </row>
    <row r="73" spans="1:21" s="5" customFormat="1" ht="18" customHeight="1">
      <c r="A73" s="438"/>
      <c r="B73" s="439"/>
      <c r="C73" s="439"/>
      <c r="D73" s="439"/>
      <c r="E73" s="439"/>
      <c r="F73" s="242"/>
      <c r="G73" s="242"/>
      <c r="H73" s="242"/>
      <c r="I73" s="183"/>
      <c r="J73" s="183"/>
      <c r="K73" s="183"/>
      <c r="L73" s="183"/>
      <c r="M73" s="183"/>
      <c r="N73" s="437"/>
      <c r="O73" s="437"/>
      <c r="P73" s="437"/>
      <c r="Q73" s="437"/>
      <c r="R73" s="437"/>
      <c r="S73" s="437"/>
      <c r="T73" s="437"/>
      <c r="U73" s="437"/>
    </row>
    <row r="74" spans="1:21" s="5" customFormat="1" ht="18" customHeight="1">
      <c r="A74" s="438"/>
      <c r="B74" s="439"/>
      <c r="C74" s="439"/>
      <c r="D74" s="439"/>
      <c r="E74" s="439"/>
      <c r="F74" s="242"/>
      <c r="G74" s="242"/>
      <c r="H74" s="242"/>
      <c r="I74" s="183"/>
      <c r="J74" s="183"/>
      <c r="K74" s="183"/>
      <c r="L74" s="183"/>
      <c r="M74" s="183"/>
      <c r="N74" s="437"/>
      <c r="O74" s="437"/>
      <c r="P74" s="437"/>
      <c r="Q74" s="437"/>
      <c r="R74" s="437"/>
      <c r="S74" s="437"/>
      <c r="T74" s="437"/>
      <c r="U74" s="437"/>
    </row>
    <row r="75" spans="1:21" s="5" customFormat="1" ht="18" customHeight="1">
      <c r="A75" s="438"/>
      <c r="B75" s="439"/>
      <c r="C75" s="439"/>
      <c r="D75" s="439"/>
      <c r="E75" s="439"/>
      <c r="F75" s="242"/>
      <c r="G75" s="242"/>
      <c r="H75" s="242"/>
      <c r="I75" s="183"/>
      <c r="J75" s="183"/>
      <c r="K75" s="183"/>
      <c r="L75" s="183"/>
      <c r="M75" s="183"/>
      <c r="N75" s="437"/>
      <c r="O75" s="437"/>
      <c r="P75" s="437"/>
      <c r="Q75" s="437"/>
      <c r="R75" s="437"/>
      <c r="S75" s="437"/>
      <c r="T75" s="437"/>
      <c r="U75" s="437"/>
    </row>
    <row r="76" spans="1:21" s="5" customFormat="1" ht="18" customHeight="1">
      <c r="A76" s="243"/>
      <c r="B76" s="243"/>
      <c r="C76" s="243"/>
      <c r="D76" s="243"/>
      <c r="E76" s="243"/>
      <c r="F76" s="177"/>
      <c r="G76" s="177"/>
      <c r="H76" s="177"/>
      <c r="I76" s="183"/>
      <c r="J76" s="183"/>
      <c r="K76" s="183"/>
      <c r="L76" s="183"/>
      <c r="M76" s="183"/>
      <c r="N76" s="183"/>
      <c r="O76" s="183"/>
      <c r="P76" s="177"/>
      <c r="Q76" s="244"/>
      <c r="R76" s="177"/>
      <c r="S76" s="183"/>
      <c r="T76" s="179"/>
      <c r="U76" s="179"/>
    </row>
    <row r="77" spans="1:21" s="5" customFormat="1" ht="18" customHeight="1">
      <c r="A77" s="372"/>
      <c r="B77" s="372"/>
      <c r="C77" s="372"/>
      <c r="D77" s="372"/>
      <c r="E77" s="372"/>
      <c r="F77" s="245" t="s">
        <v>2</v>
      </c>
      <c r="G77" s="245"/>
      <c r="H77" s="245"/>
      <c r="I77" s="245"/>
      <c r="J77" s="245"/>
      <c r="K77" s="245"/>
      <c r="L77" s="245"/>
      <c r="M77" s="245"/>
      <c r="N77" s="379"/>
      <c r="O77" s="379"/>
      <c r="P77" s="379"/>
      <c r="Q77" s="379"/>
      <c r="R77" s="379"/>
      <c r="S77" s="379"/>
      <c r="T77" s="379"/>
      <c r="U77" s="379"/>
    </row>
    <row r="78" spans="1:21" ht="16.5">
      <c r="A78" s="577" t="str">
        <f>TT!C6</f>
        <v>PHẠM ANH VŨ</v>
      </c>
      <c r="B78" s="577"/>
      <c r="C78" s="577"/>
      <c r="D78" s="577"/>
      <c r="E78" s="577"/>
      <c r="F78" s="245"/>
      <c r="G78" s="245"/>
      <c r="H78" s="245"/>
      <c r="I78" s="245"/>
      <c r="J78" s="245"/>
      <c r="K78" s="245"/>
      <c r="L78" s="245"/>
      <c r="M78" s="245"/>
      <c r="N78" s="577" t="str">
        <f>TT!C3</f>
        <v>CAO MINH HOÀNG TÙNG</v>
      </c>
      <c r="O78" s="577"/>
      <c r="P78" s="577"/>
      <c r="Q78" s="577"/>
      <c r="R78" s="577"/>
      <c r="S78" s="577"/>
      <c r="T78" s="577"/>
      <c r="U78" s="577"/>
    </row>
  </sheetData>
  <sheetProtection formatCells="0" formatColumns="0" formatRows="0" insertRows="0" deleteRows="0"/>
  <mergeCells count="36">
    <mergeCell ref="J4:S4"/>
    <mergeCell ref="N6:N8"/>
    <mergeCell ref="C4:C8"/>
    <mergeCell ref="D4:D8"/>
    <mergeCell ref="E4:F4"/>
    <mergeCell ref="G4:G8"/>
    <mergeCell ref="H4:H8"/>
    <mergeCell ref="I4:I8"/>
    <mergeCell ref="E1:O1"/>
    <mergeCell ref="A9:B9"/>
    <mergeCell ref="P3:U3"/>
    <mergeCell ref="A4:A8"/>
    <mergeCell ref="B4:B8"/>
    <mergeCell ref="A1:D2"/>
    <mergeCell ref="P1:U2"/>
    <mergeCell ref="U4:U8"/>
    <mergeCell ref="T4:T8"/>
    <mergeCell ref="E2:O2"/>
    <mergeCell ref="E5:E8"/>
    <mergeCell ref="F5:F8"/>
    <mergeCell ref="J5:J8"/>
    <mergeCell ref="K5:P5"/>
    <mergeCell ref="Q5:Q8"/>
    <mergeCell ref="R5:R8"/>
    <mergeCell ref="O6:O8"/>
    <mergeCell ref="P6:P8"/>
    <mergeCell ref="S5:S8"/>
    <mergeCell ref="K6:K8"/>
    <mergeCell ref="L6:M7"/>
    <mergeCell ref="A78:E78"/>
    <mergeCell ref="A10:B10"/>
    <mergeCell ref="A70:E70"/>
    <mergeCell ref="N70:U70"/>
    <mergeCell ref="A71:E71"/>
    <mergeCell ref="N71:U71"/>
    <mergeCell ref="N78:U78"/>
  </mergeCells>
  <printOptions/>
  <pageMargins left="0.393700787401575" right="0.393700787401575" top="0.39" bottom="0.4" header="0.31496062992126" footer="0.31496062992126"/>
  <pageSetup horizontalDpi="600" verticalDpi="600" orientation="landscape" paperSize="9" scale="82" r:id="rId2"/>
  <headerFooter>
    <oddFooter>&amp;C&amp;P</oddFooter>
  </headerFooter>
  <ignoredErrors>
    <ignoredError sqref="U10:U11 U23 U12 U13:U21 U32 U48 U39 U33 U34:U38 U61 U57 U60 U58:U59 U56 U22 U42 U40 U41 U24 U31 U25 U26 U27 U28 U29 U30 U43 U47 U44 U45 U46 U52 U49 U51 U50 U53 U55 U54 U64 U62 U63 U67 U65 U66 U68 U69" unlockedFormula="1"/>
    <ignoredError sqref="T10:T69" formulaRange="1"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DELL</cp:lastModifiedBy>
  <cp:lastPrinted>2020-02-04T01:26:51Z</cp:lastPrinted>
  <dcterms:created xsi:type="dcterms:W3CDTF">2004-03-07T02:36:29Z</dcterms:created>
  <dcterms:modified xsi:type="dcterms:W3CDTF">2020-02-04T01:26:59Z</dcterms:modified>
  <cp:category/>
  <cp:version/>
  <cp:contentType/>
  <cp:contentStatus/>
</cp:coreProperties>
</file>